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3725" windowHeight="9195" firstSheet="9" activeTab="9"/>
  </bookViews>
  <sheets>
    <sheet name="Illinois" sheetId="1" state="hidden" r:id="rId1"/>
    <sheet name="Indiana" sheetId="2" state="hidden" r:id="rId2"/>
    <sheet name="Iowa" sheetId="3" state="hidden" r:id="rId3"/>
    <sheet name="Michigan" sheetId="4" state="hidden" r:id="rId4"/>
    <sheet name="MichiganNO336" sheetId="5" state="hidden" r:id="rId5"/>
    <sheet name="Wisconsin" sheetId="6" state="hidden" r:id="rId6"/>
    <sheet name="District" sheetId="7" state="hidden" r:id="rId7"/>
    <sheet name="Data- 3digMFG" sheetId="8" state="hidden" r:id="rId8"/>
    <sheet name="Data- 4dig" sheetId="9" state="hidden" r:id="rId9"/>
    <sheet name="DistrictCEWwTab" sheetId="10" r:id="rId10"/>
    <sheet name="DistrictData" sheetId="11" r:id="rId11"/>
    <sheet name="IllinoisCEWwTab" sheetId="12" r:id="rId12"/>
    <sheet name="IllinoisData" sheetId="13" r:id="rId13"/>
    <sheet name="IndianaCEWwTab" sheetId="14" r:id="rId14"/>
    <sheet name="IndianaData" sheetId="15" r:id="rId15"/>
    <sheet name="IowaCEWwTab" sheetId="16" r:id="rId16"/>
    <sheet name="IowaData" sheetId="17" r:id="rId17"/>
    <sheet name="MichiganCEWwTab" sheetId="18" r:id="rId18"/>
    <sheet name="MichiganCEWno336wTab" sheetId="19" r:id="rId19"/>
    <sheet name="MichiganData" sheetId="20" r:id="rId20"/>
    <sheet name="WisconsinCEWwTab" sheetId="21" r:id="rId21"/>
    <sheet name="WisconsinData" sheetId="22" r:id="rId22"/>
  </sheets>
  <definedNames>
    <definedName name="DLX1.USE">'Data- 3digMFG'!$B$1:$D$24</definedName>
    <definedName name="DLX2.USE">'Data- 3digMFG'!$H$1:$I$24</definedName>
    <definedName name="DLX3.USE">'Data- 3digMFG'!$M$1:$N$24</definedName>
    <definedName name="DLX4.USE">'Data- 3digMFG'!$R$1:$S$24</definedName>
    <definedName name="DLX5.USE">'Data- 3digMFG'!$W$1:$X$24</definedName>
    <definedName name="DLX6.USE">'Data- 3digMFG'!$AE$1:$AF$24</definedName>
    <definedName name="DLX7.USE">#REF!</definedName>
    <definedName name="IL_Level2005">#REF!,#REF!,#REF!,#REF!,#REF!,#REF!,#REF!,#REF!,#REF!,#REF!,#REF!,#REF!,#REF!,#REF!,#REF!,#REF!,#REF!,#REF!,#REF!,#REF!,#REF!</definedName>
    <definedName name="IL_LQ2005">#REF!,#REF!,#REF!,#REF!,#REF!,#REF!,#REF!,#REF!,#REF!,#REF!,#REF!,#REF!,#REF!,#REF!,#REF!,#REF!,#REF!,#REF!,#REF!,#REF!,#REF!</definedName>
    <definedName name="NAICS_Label">#REF!,#REF!,#REF!,#REF!,#REF!,#REF!,#REF!,#REF!,#REF!,#REF!,#REF!,#REF!,#REF!,#REF!,#REF!,#REF!,#REF!,#REF!,#REF!,#REF!,#REF!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<sst xmlns="http://schemas.openxmlformats.org/spreadsheetml/2006/main" count="1567" uniqueCount="778">
  <si>
    <t>ENU260001053361</t>
  </si>
  <si>
    <t>ENU2600010533611</t>
  </si>
  <si>
    <t>ENU26000105336111</t>
  </si>
  <si>
    <t>ENU26000105336112</t>
  </si>
  <si>
    <t>ENU2600010533612</t>
  </si>
  <si>
    <t>ENU260001053362</t>
  </si>
  <si>
    <t>ENU260001053363</t>
  </si>
  <si>
    <t>ENU260001053364</t>
  </si>
  <si>
    <t>ENU260001053365</t>
  </si>
  <si>
    <t>ENU260001053366</t>
  </si>
  <si>
    <t>ENU260001053369</t>
  </si>
  <si>
    <t>ENU260001053331</t>
  </si>
  <si>
    <t>ENU260001053332</t>
  </si>
  <si>
    <t>ENU260001053333</t>
  </si>
  <si>
    <t>ENU260001053334</t>
  </si>
  <si>
    <t>ENU260001053335</t>
  </si>
  <si>
    <t>ENU260001053336</t>
  </si>
  <si>
    <t>ENU260001053339</t>
  </si>
  <si>
    <t>ENU26000105333511</t>
  </si>
  <si>
    <t>ENU26000105333512</t>
  </si>
  <si>
    <t>ENU26000105333513</t>
  </si>
  <si>
    <t>ENU26000105333514</t>
  </si>
  <si>
    <t>ENU26000105333515</t>
  </si>
  <si>
    <t>ENU26000105333516</t>
  </si>
  <si>
    <t>ENU26000105333518</t>
  </si>
  <si>
    <t>ENU260001053328</t>
  </si>
  <si>
    <t>ENU260001053329</t>
  </si>
  <si>
    <t>ENU260001053321</t>
  </si>
  <si>
    <t>ENU260001053322</t>
  </si>
  <si>
    <t>ENU260001053323</t>
  </si>
  <si>
    <t>ENU260001053325</t>
  </si>
  <si>
    <t>ENU260001053326</t>
  </si>
  <si>
    <t>ENU260001053327</t>
  </si>
  <si>
    <t>ENU260001053311</t>
  </si>
  <si>
    <t>ENU260001053312</t>
  </si>
  <si>
    <t>ENU260001053313</t>
  </si>
  <si>
    <t>ENU260001053314</t>
  </si>
  <si>
    <t>ENU260001053315</t>
  </si>
  <si>
    <t>ENU5500010532211</t>
  </si>
  <si>
    <t>ENU5500010532212</t>
  </si>
  <si>
    <t>ENU5500010532213</t>
  </si>
  <si>
    <t>ENU5500010532221</t>
  </si>
  <si>
    <t>ENU5500010532222</t>
  </si>
  <si>
    <t>ENU5500010532223</t>
  </si>
  <si>
    <t>ENU5500010532229</t>
  </si>
  <si>
    <t>ENU550001053221</t>
  </si>
  <si>
    <t>ENU550001053222</t>
  </si>
  <si>
    <t>ENU550001053331</t>
  </si>
  <si>
    <t>ENU5500010533311</t>
  </si>
  <si>
    <t>ENU5500010533312</t>
  </si>
  <si>
    <t>ENU5500010533313</t>
  </si>
  <si>
    <t>ENU550001053332</t>
  </si>
  <si>
    <t>ENU550001053333</t>
  </si>
  <si>
    <t>ENU550001053334</t>
  </si>
  <si>
    <t>ENU550001053335</t>
  </si>
  <si>
    <t>ENU550001053336</t>
  </si>
  <si>
    <t>ENU550001053339</t>
  </si>
  <si>
    <t>ENU5500010533391</t>
  </si>
  <si>
    <t>ENU5500010533392</t>
  </si>
  <si>
    <t>ENU5500010533399</t>
  </si>
  <si>
    <t>ENU550001053321</t>
  </si>
  <si>
    <t>ENU550001053322</t>
  </si>
  <si>
    <t>ENU550001053323</t>
  </si>
  <si>
    <t>ENU550001053324</t>
  </si>
  <si>
    <t>ENU550001053325</t>
  </si>
  <si>
    <t>ENU550001053326</t>
  </si>
  <si>
    <t>ENU550001053327</t>
  </si>
  <si>
    <t>ENU550001053328</t>
  </si>
  <si>
    <t>ENU550001053329</t>
  </si>
  <si>
    <t>ENU5500010533291</t>
  </si>
  <si>
    <t>ENU5500010533299</t>
  </si>
  <si>
    <t>ENU55000105332991</t>
  </si>
  <si>
    <t>ENU55000105332992</t>
  </si>
  <si>
    <t>ENU55000105332993</t>
  </si>
  <si>
    <t>ENU55000105332994</t>
  </si>
  <si>
    <t>ENU55000105332995</t>
  </si>
  <si>
    <t>ENU55000105332996</t>
  </si>
  <si>
    <t>ENU55000105332997</t>
  </si>
  <si>
    <t>ENU55000105332998</t>
  </si>
  <si>
    <t>ENU55000105332999</t>
  </si>
  <si>
    <t>ENU550001053111</t>
  </si>
  <si>
    <t>ENU550001053112</t>
  </si>
  <si>
    <t>ENU550001053113</t>
  </si>
  <si>
    <t>ENU550001053114</t>
  </si>
  <si>
    <t>ENU550001053115</t>
  </si>
  <si>
    <t>ENU550001053116</t>
  </si>
  <si>
    <t>ENU550001053117</t>
  </si>
  <si>
    <t>ENU550001053118</t>
  </si>
  <si>
    <t>ENU550001053119</t>
  </si>
  <si>
    <t>IL</t>
  </si>
  <si>
    <t>IN</t>
  </si>
  <si>
    <t>IA</t>
  </si>
  <si>
    <t>MI</t>
  </si>
  <si>
    <t>WI</t>
  </si>
  <si>
    <t>7G</t>
  </si>
  <si>
    <t>ILLNAGR@LABORR</t>
  </si>
  <si>
    <t>ILLMANU@LABORR</t>
  </si>
  <si>
    <t>ILLF7@LABORR</t>
  </si>
  <si>
    <t>ILLG1@LABORR</t>
  </si>
  <si>
    <t>ILLG2@LABORR</t>
  </si>
  <si>
    <t>ILLG3@LABORR</t>
  </si>
  <si>
    <t>ILLG4@LABORR</t>
  </si>
  <si>
    <t>ILLG5@LABORR</t>
  </si>
  <si>
    <t>ILLG52@LABORR</t>
  </si>
  <si>
    <t>ILLG6@LABORR</t>
  </si>
  <si>
    <t>ILLG7@LABORR</t>
  </si>
  <si>
    <t>ILLG9@LABORR</t>
  </si>
  <si>
    <t>ILLE1@LABORR</t>
  </si>
  <si>
    <t>ILLE5@LABORR</t>
  </si>
  <si>
    <t>ILLF2@LABORR</t>
  </si>
  <si>
    <t>ILLF3@LABORR</t>
  </si>
  <si>
    <t>ILLF4@LABORR</t>
  </si>
  <si>
    <t>ILLF5@LABORR</t>
  </si>
  <si>
    <t>ILLF6@LABORR</t>
  </si>
  <si>
    <t>INLNAGR@LABORR</t>
  </si>
  <si>
    <t>INLMANU@LABORR</t>
  </si>
  <si>
    <t>INLF1@LABORR</t>
  </si>
  <si>
    <t>INLG1@LABORR</t>
  </si>
  <si>
    <t>INLG11@LABORR</t>
  </si>
  <si>
    <t>INLG15@LABORR</t>
  </si>
  <si>
    <t>INLG2@LABORR</t>
  </si>
  <si>
    <t>INLG3@LABORR</t>
  </si>
  <si>
    <t>INLG34@LABORR</t>
  </si>
  <si>
    <t>INLG4@LABORR</t>
  </si>
  <si>
    <t>INLG44@LABORR</t>
  </si>
  <si>
    <t>INLG45@LABORR</t>
  </si>
  <si>
    <t>INLG5@LABORR</t>
  </si>
  <si>
    <t>INLG6@LABORR</t>
  </si>
  <si>
    <t>INLG61@LABORR</t>
  </si>
  <si>
    <t>INLG62@LABORR</t>
  </si>
  <si>
    <t>INLG63@LABORR</t>
  </si>
  <si>
    <t>INLG64@LABORR</t>
  </si>
  <si>
    <t>INLG7@LABORR</t>
  </si>
  <si>
    <t>INLG71@LABORR</t>
  </si>
  <si>
    <t>INLG72@LABORR</t>
  </si>
  <si>
    <t>INLG9@LABORR</t>
  </si>
  <si>
    <t>INLG91@LABORR</t>
  </si>
  <si>
    <t>INLF61@LABORR</t>
  </si>
  <si>
    <t>IALNAGR@LABORR</t>
  </si>
  <si>
    <t>IALMANU@LABORR</t>
  </si>
  <si>
    <t>IALF1@LABORR</t>
  </si>
  <si>
    <t>IALG1@LABORR</t>
  </si>
  <si>
    <t>IALG2@LABORR</t>
  </si>
  <si>
    <t>IALG3@LABORR</t>
  </si>
  <si>
    <t>IALG31@LABORR</t>
  </si>
  <si>
    <t>IALG4@LABORR</t>
  </si>
  <si>
    <t>IALG6@LABORR</t>
  </si>
  <si>
    <t>IALG7@LABORR</t>
  </si>
  <si>
    <t>IALE1@LABORR</t>
  </si>
  <si>
    <t>IALE12@LABORR</t>
  </si>
  <si>
    <t>IALE16@LABORR</t>
  </si>
  <si>
    <t>IALF6@LABORR</t>
  </si>
  <si>
    <t>MILNAGR@LABORR</t>
  </si>
  <si>
    <t>MILMANU@LABORR</t>
  </si>
  <si>
    <t>MILF1@LABORR</t>
  </si>
  <si>
    <t>MILF7@LABORR</t>
  </si>
  <si>
    <t>MILG1@LABORR</t>
  </si>
  <si>
    <t>MILG11@LABORR</t>
  </si>
  <si>
    <t>MILG15@LABORR</t>
  </si>
  <si>
    <t>MILG2@LABORR</t>
  </si>
  <si>
    <t>MILG23@LABORR</t>
  </si>
  <si>
    <t>MILG27@LABORR</t>
  </si>
  <si>
    <t>MILG28@LABORR</t>
  </si>
  <si>
    <t>MILG29@LABORR</t>
  </si>
  <si>
    <t>MILG3@LABORR</t>
  </si>
  <si>
    <t>MILG35@LABORR</t>
  </si>
  <si>
    <t>MILG39@LABORR</t>
  </si>
  <si>
    <t>MILG4@LABORR</t>
  </si>
  <si>
    <t>MILG44@LABORR</t>
  </si>
  <si>
    <t>MILG5@LABORR</t>
  </si>
  <si>
    <t>MILG6@LABORR</t>
  </si>
  <si>
    <t>MILG61@LABORR</t>
  </si>
  <si>
    <t>MILG63@LABORR</t>
  </si>
  <si>
    <t>MILG7@LABORR</t>
  </si>
  <si>
    <t>MILG72@LABORR</t>
  </si>
  <si>
    <t>MILG9@LABORR</t>
  </si>
  <si>
    <t>MILG91@LABORR</t>
  </si>
  <si>
    <t>MILE1@LABORR</t>
  </si>
  <si>
    <t>MILE14@LABORR</t>
  </si>
  <si>
    <t>MILE15@LABORR</t>
  </si>
  <si>
    <t>MILF2@LABORR</t>
  </si>
  <si>
    <t>MILF21@LABORR</t>
  </si>
  <si>
    <t>MILF22@LABORR</t>
  </si>
  <si>
    <t>MILF3@LABORR</t>
  </si>
  <si>
    <t>MILF5@LABORR</t>
  </si>
  <si>
    <t>MILF51@LABORR</t>
  </si>
  <si>
    <t>MILF54@LABORR</t>
  </si>
  <si>
    <t>MILF6@LABORR</t>
  </si>
  <si>
    <t>MILF61@LABORR</t>
  </si>
  <si>
    <t>MILF62@LABORR</t>
  </si>
  <si>
    <t>WILNAGR@LABORR</t>
  </si>
  <si>
    <t>WILMANU@LABORR</t>
  </si>
  <si>
    <t>WILF1@LABORR</t>
  </si>
  <si>
    <t>WILG1@LABORR</t>
  </si>
  <si>
    <t>WILG2@LABORR</t>
  </si>
  <si>
    <t>WILG3@LABORR</t>
  </si>
  <si>
    <t>WILG31@LABORR</t>
  </si>
  <si>
    <t>WILG36@LABORR</t>
  </si>
  <si>
    <t>WILG4@LABORR</t>
  </si>
  <si>
    <t>WILG44@LABORR</t>
  </si>
  <si>
    <t>WILG45@LABORR</t>
  </si>
  <si>
    <t>WILG5@LABORR</t>
  </si>
  <si>
    <t>WILG6@LABORR</t>
  </si>
  <si>
    <t>WILE1@LABORR</t>
  </si>
  <si>
    <t>WILE14@LABORR</t>
  </si>
  <si>
    <t>WILE15@LABORR</t>
  </si>
  <si>
    <t>WILE16@LABORR</t>
  </si>
  <si>
    <t>WILF2@LABORR</t>
  </si>
  <si>
    <t>WILF21@LABORR</t>
  </si>
  <si>
    <t>WILF22@LABORR</t>
  </si>
  <si>
    <t>WILF3@LABORR</t>
  </si>
  <si>
    <t>WILF6@LABORR</t>
  </si>
  <si>
    <t>31-33</t>
  </si>
  <si>
    <t>.SOURCE</t>
  </si>
  <si>
    <t>.DESC</t>
  </si>
  <si>
    <t>BLSILDES</t>
  </si>
  <si>
    <t xml:space="preserve">All Employees: Total Nonfarm, Illinois (Thous) </t>
  </si>
  <si>
    <t xml:space="preserve">All Employees: Manufacturing, Illinois (Thous) </t>
  </si>
  <si>
    <t xml:space="preserve">All Empl: Nonmetallic Mineral Prod Mfg, Illinois (Thous) </t>
  </si>
  <si>
    <t xml:space="preserve">All Employees: Primary Metal Mfg, Illinois (Thous) </t>
  </si>
  <si>
    <t xml:space="preserve">All Empl: Fabricated Metal Product Mfg, Illinois (Thous) </t>
  </si>
  <si>
    <t xml:space="preserve">All Employees: Machinery Mfg, Illinois (Thous) </t>
  </si>
  <si>
    <t xml:space="preserve">All Empl: Comp &amp; Electronic Product Mfg, Illinois (Thous) </t>
  </si>
  <si>
    <t xml:space="preserve">All Empl: Electr Eq, Appl &amp; Comp Mfg, Illinois (Thous) </t>
  </si>
  <si>
    <t xml:space="preserve">All Empl: Transportation Equipment Mfg, Illinois (Thous) </t>
  </si>
  <si>
    <t xml:space="preserve">All Empl: Furniture &amp; Related Prod Mfg, Illinois (Thous) </t>
  </si>
  <si>
    <t xml:space="preserve">All Employees: Miscellaneous Mfg, Illinois (Thous) </t>
  </si>
  <si>
    <t xml:space="preserve">All Employees: Food Mfg, Illinois (Thous) </t>
  </si>
  <si>
    <t xml:space="preserve">All Employees: Apparel Mfg, Illinois (Thous) </t>
  </si>
  <si>
    <t xml:space="preserve">All Employees: Paper Mfg, Illinois (Thous) </t>
  </si>
  <si>
    <t xml:space="preserve">All Employees: Printing &amp; Related Support, Illinois (Thous) </t>
  </si>
  <si>
    <t xml:space="preserve">All Empl: Petroleum &amp; Coal Products Mfg, Illinois (Thous) </t>
  </si>
  <si>
    <t xml:space="preserve">All Employees: Chemical Mfg, Illinois (Thous) </t>
  </si>
  <si>
    <t xml:space="preserve">All Empl: Plastics &amp; Rubber Products Mfg, Illinois (Thous) </t>
  </si>
  <si>
    <t xml:space="preserve">All Employees: Total Nonagricultural, Indiana (Thous) </t>
  </si>
  <si>
    <t xml:space="preserve">All Employees: Manufacturing, Indiana (Thous) </t>
  </si>
  <si>
    <t xml:space="preserve">All Employees: Wood Product Mfg, Indiana (Thous) </t>
  </si>
  <si>
    <t xml:space="preserve">All Employees: Primary Metal Mfg, Indiana (Thous) </t>
  </si>
  <si>
    <t xml:space="preserve">All Employees: Fabricated Metal Product Mfg, Indiana (Thous) </t>
  </si>
  <si>
    <t xml:space="preserve">All Employees: Machinery Mfg, Indiana (Thous) </t>
  </si>
  <si>
    <t xml:space="preserve">All Employees: Computer &amp; Electronic Prod Mfg, Indiana (Thous) </t>
  </si>
  <si>
    <t xml:space="preserve">All Employees: Electr Eqpt/Appliance/Comp Mfg, Indiana (Thous) </t>
  </si>
  <si>
    <t xml:space="preserve">All Employees: Transportation Equip Mfg, Indiana (Thous) </t>
  </si>
  <si>
    <t xml:space="preserve">All Employees: Furniture &amp; Related Prod Mfg, Indiana (Thous) </t>
  </si>
  <si>
    <t xml:space="preserve">All Employees: Miscellaneous Mfg, Indiana (Thous) </t>
  </si>
  <si>
    <t xml:space="preserve">All Employees: Total Nonagricultural, Iowa (Thous) </t>
  </si>
  <si>
    <t xml:space="preserve">All Employees: Manufacturing, Iowa (Thous) </t>
  </si>
  <si>
    <t xml:space="preserve">All Employees: Wood Product Mfg, Iowa (Thous) </t>
  </si>
  <si>
    <t xml:space="preserve">All Employees: Primary Metal Mfg, Iowa (Thous) </t>
  </si>
  <si>
    <t xml:space="preserve">All Employees: Fabricated Metal Product Mfg, Iowa (Thous) </t>
  </si>
  <si>
    <t xml:space="preserve">All Employees: Machinery Mfg, Iowa (Thous) </t>
  </si>
  <si>
    <t xml:space="preserve">All Employees: Computer &amp; Electronic Prod Mfg, Iowa (Thous) </t>
  </si>
  <si>
    <t xml:space="preserve">All Employees: Transportation Equip Mfg, Iowa (Thous) </t>
  </si>
  <si>
    <t xml:space="preserve">All Employees: Furniture &amp; Related Prod Mfg, Iowa (Thous) </t>
  </si>
  <si>
    <t xml:space="preserve">All Employees: Food Mfg, Iowa (Thous) </t>
  </si>
  <si>
    <t xml:space="preserve">All Employees: Plastic &amp; Rubber Prod Mfg, Iowa (Thous) </t>
  </si>
  <si>
    <t xml:space="preserve">All Employees: Total Nonagricultural, Michigan (Thous) </t>
  </si>
  <si>
    <t xml:space="preserve">All Employees: Manufacturing, Michigan (Thous) </t>
  </si>
  <si>
    <t xml:space="preserve">All Employees: Wood Product Mfg, Michigan (Thous) </t>
  </si>
  <si>
    <t xml:space="preserve">All Employees: Nonmetallic Mineral Prod Mfg, Michigan (Thous) </t>
  </si>
  <si>
    <t xml:space="preserve">All Employees: Primary Metal Mfg, Michigan (Thous) </t>
  </si>
  <si>
    <t xml:space="preserve">All Employees: Fabricated Metal Product Mfg, Michigan (Thous) </t>
  </si>
  <si>
    <t xml:space="preserve">All Employees: Machinery Mfg, Michigan (Thous) </t>
  </si>
  <si>
    <t xml:space="preserve">All Employees: Computer &amp; Electronic Prod Mfg, Michigan (Thous) </t>
  </si>
  <si>
    <t xml:space="preserve">All Employees: Electr Eqpt/Appliance/Comp Mfg, Michigan (Thous) </t>
  </si>
  <si>
    <t xml:space="preserve">All Employees: Transportation Equip Mfg, Michigan (Thous) </t>
  </si>
  <si>
    <t xml:space="preserve">All Employees: Furniture &amp; Related Prod Mfg, Michigan (Thous) </t>
  </si>
  <si>
    <t xml:space="preserve">All Employees: Miscellaneous Mfg, Michigan (Thous) </t>
  </si>
  <si>
    <t xml:space="preserve">All Employees: Food Mfg, Michigan (Thous) </t>
  </si>
  <si>
    <t xml:space="preserve">All Employees: Paper Mfg, Michigan (Thous) </t>
  </si>
  <si>
    <t xml:space="preserve">All Employees: Printing &amp; Rel Support Activ, Michigan (Thous) </t>
  </si>
  <si>
    <t xml:space="preserve">All Employees: Chemical Mfg, Michigan (Thous) </t>
  </si>
  <si>
    <t xml:space="preserve">All Employees: Plastic &amp; Rubber Prod Mfg, Michigan (Thous) </t>
  </si>
  <si>
    <t xml:space="preserve">All Employees: Total Nonagricultural, Wisconsin (Thous) </t>
  </si>
  <si>
    <t xml:space="preserve">All Employees: Manufacturing, Wisconsin (Thous) </t>
  </si>
  <si>
    <t xml:space="preserve">All Employees: Wood Product Mfg, Wisconsin (Thous) </t>
  </si>
  <si>
    <t xml:space="preserve">All Employees: Primary Metal Mfg, Wisconsin (Thous) </t>
  </si>
  <si>
    <t xml:space="preserve">All Employees: Fabricated Metal Product Mfg, Wisconsin (Thous) </t>
  </si>
  <si>
    <t xml:space="preserve">All Employees: Machinery Mfg, Wisconsin (Thous) </t>
  </si>
  <si>
    <t xml:space="preserve">All Employees: Computer &amp; Electronic Prod Mfg, Wisconsin (Thous) </t>
  </si>
  <si>
    <t xml:space="preserve">All Employees: Electr Eqpt/Appliance/Comp Mfg, Wisconsin (Thous) </t>
  </si>
  <si>
    <t xml:space="preserve">All Employees: Transportation Equip Mfg, Wisconsin (Thous) </t>
  </si>
  <si>
    <t xml:space="preserve">All Employees: Food Mfg, Wisconsin (Thous) </t>
  </si>
  <si>
    <t xml:space="preserve">All Employees: Paper Mfg, Wisconsin (Thous) </t>
  </si>
  <si>
    <t xml:space="preserve">All Employees: Printing &amp; Rel Support Activ, Wisconsin (Thous) </t>
  </si>
  <si>
    <t xml:space="preserve">All Employees: Plastic &amp; Rubber Prod Mfg, Wisconsin (Thous) </t>
  </si>
  <si>
    <t>2004 2004</t>
  </si>
  <si>
    <t>2004</t>
  </si>
  <si>
    <t>LANAGR@LABOR</t>
  </si>
  <si>
    <t>LAMANU@LABOR</t>
  </si>
  <si>
    <t>LAF1@LABOR</t>
  </si>
  <si>
    <t>LAF11@LABOR</t>
  </si>
  <si>
    <t>LAF12@LABOR</t>
  </si>
  <si>
    <t>LAF19@LABOR</t>
  </si>
  <si>
    <t>LAF7@LABOR</t>
  </si>
  <si>
    <t>LAF71@LABOR</t>
  </si>
  <si>
    <t>LAF72@LABOR</t>
  </si>
  <si>
    <t>LAF73@LABOR</t>
  </si>
  <si>
    <t>LAG1@LABOR</t>
  </si>
  <si>
    <t>LAG11@LABOR</t>
  </si>
  <si>
    <t>LAG12@LABOR</t>
  </si>
  <si>
    <t>LAG13@LABOR</t>
  </si>
  <si>
    <t>LAG14@LABOR</t>
  </si>
  <si>
    <t>LAG15@LABOR</t>
  </si>
  <si>
    <t>LAG2@LABOR</t>
  </si>
  <si>
    <t>LAG21@LABOR</t>
  </si>
  <si>
    <t>LAG22@LABOR</t>
  </si>
  <si>
    <t>LAG23@LABOR</t>
  </si>
  <si>
    <t>LAG24@LABOR</t>
  </si>
  <si>
    <t>LAG26@LABOR</t>
  </si>
  <si>
    <t>LAG27@LABOR</t>
  </si>
  <si>
    <t>LAG28@LABOR</t>
  </si>
  <si>
    <t>LAG29@LABOR</t>
  </si>
  <si>
    <t>LAG3@LABOR</t>
  </si>
  <si>
    <t>LAG31@LABOR</t>
  </si>
  <si>
    <t>LAG32@LABOR</t>
  </si>
  <si>
    <t>LAG33@LABOR</t>
  </si>
  <si>
    <t>LAG34@LABOR</t>
  </si>
  <si>
    <t>LAG35@LABOR</t>
  </si>
  <si>
    <t>LAG36@LABOR</t>
  </si>
  <si>
    <t>LAG39@LABOR</t>
  </si>
  <si>
    <t>LAG4@LABOR</t>
  </si>
  <si>
    <t>LAG41@LABOR</t>
  </si>
  <si>
    <t>LAG42@LABOR</t>
  </si>
  <si>
    <t>LAG43@LABOR</t>
  </si>
  <si>
    <t>LAG44@LABOR</t>
  </si>
  <si>
    <t>LAG45@LABOR</t>
  </si>
  <si>
    <t>LAG46@LABOR</t>
  </si>
  <si>
    <t>LAG5@LABOR</t>
  </si>
  <si>
    <t>LAG51@LABOR</t>
  </si>
  <si>
    <t>LAG52@LABOR</t>
  </si>
  <si>
    <t>LAG53@LABOR</t>
  </si>
  <si>
    <t>LAG59@LABOR</t>
  </si>
  <si>
    <t>LAG6@LABOR</t>
  </si>
  <si>
    <t>LAG61@LABOR</t>
  </si>
  <si>
    <t>LAG62@LABOR</t>
  </si>
  <si>
    <t>LAG63@LABOR</t>
  </si>
  <si>
    <t>LAG64@LABOR</t>
  </si>
  <si>
    <t>LAG65@LABOR</t>
  </si>
  <si>
    <t>LAG66@LABOR</t>
  </si>
  <si>
    <t>LAG69@LABOR</t>
  </si>
  <si>
    <t>LAG7@LABOR</t>
  </si>
  <si>
    <t>LAG71@LABOR</t>
  </si>
  <si>
    <t>LAG72@LABOR</t>
  </si>
  <si>
    <t>LAG79@LABOR</t>
  </si>
  <si>
    <t>LAG9@LABOR</t>
  </si>
  <si>
    <t>LAG91@LABOR</t>
  </si>
  <si>
    <t>LAG99@LABOR</t>
  </si>
  <si>
    <t>LAE1@LABOR</t>
  </si>
  <si>
    <t>LAE11@LABOR</t>
  </si>
  <si>
    <t>LAE12@LABOR</t>
  </si>
  <si>
    <t>LAE13@LABOR</t>
  </si>
  <si>
    <t>LAE14@LABOR</t>
  </si>
  <si>
    <t>LAE15@LABOR</t>
  </si>
  <si>
    <t>LAE16@LABOR</t>
  </si>
  <si>
    <t>LAE17@LABOR</t>
  </si>
  <si>
    <t>LAE18@LABOR</t>
  </si>
  <si>
    <t>LAE19@LABOR</t>
  </si>
  <si>
    <t>LAE2@LABOR</t>
  </si>
  <si>
    <t>LAE21@LABOR</t>
  </si>
  <si>
    <t>LAE22@LABOR</t>
  </si>
  <si>
    <t>LAE3@LABOR</t>
  </si>
  <si>
    <t>LAE31@LABOR</t>
  </si>
  <si>
    <t>LAE32@LABOR</t>
  </si>
  <si>
    <t>LAE33@LABOR</t>
  </si>
  <si>
    <t>LAE4@LABOR</t>
  </si>
  <si>
    <t>LAE41@LABOR</t>
  </si>
  <si>
    <t>LAE49@LABOR</t>
  </si>
  <si>
    <t>LAE5@LABOR</t>
  </si>
  <si>
    <t>LAE51@LABOR</t>
  </si>
  <si>
    <t>LAE52@LABOR</t>
  </si>
  <si>
    <t>LAE59@LABOR</t>
  </si>
  <si>
    <t>LAE6@LABOR</t>
  </si>
  <si>
    <t>LAE62@LABOR</t>
  </si>
  <si>
    <t>LAF2@LABOR</t>
  </si>
  <si>
    <t>LAF21@LABOR</t>
  </si>
  <si>
    <t>LAF22@LABOR</t>
  </si>
  <si>
    <t>LAF3@LABOR</t>
  </si>
  <si>
    <t>LAF4@LABOR</t>
  </si>
  <si>
    <t>LAF5@LABOR</t>
  </si>
  <si>
    <t>LAF51@LABOR</t>
  </si>
  <si>
    <t>LAF52@LABOR</t>
  </si>
  <si>
    <t>LAF53@LABOR</t>
  </si>
  <si>
    <t>LAF54@LABOR</t>
  </si>
  <si>
    <t>LAF55@LABOR</t>
  </si>
  <si>
    <t>LAF56@LABOR</t>
  </si>
  <si>
    <t>LAF59@LABOR</t>
  </si>
  <si>
    <t>LAF6@LABOR</t>
  </si>
  <si>
    <t>LAF61@LABOR</t>
  </si>
  <si>
    <t>LAF62@LABOR</t>
  </si>
  <si>
    <t xml:space="preserve">All Employees: Total Nonfarm Payrolls (Thous) </t>
  </si>
  <si>
    <t xml:space="preserve">All Employees: Manufacturing (Thous) </t>
  </si>
  <si>
    <t xml:space="preserve">All Employees: Wood Products (NSA, Thous) </t>
  </si>
  <si>
    <t xml:space="preserve">All Employees: Nonmetallic Mineral Product Manufacturing (NSA, Thous) </t>
  </si>
  <si>
    <t xml:space="preserve">All Employees: Primary Metal Manufacturing (NSA, Thous) </t>
  </si>
  <si>
    <t xml:space="preserve">All Employees: Fabricated Metal Product Manufacturing (NSA, Thous) </t>
  </si>
  <si>
    <t xml:space="preserve">All Employees: Machinery Manufacturing (NSA, Thous) </t>
  </si>
  <si>
    <t xml:space="preserve">All Employees: Computer &amp; Electronic Product Manufacturing (NSA, Thous) </t>
  </si>
  <si>
    <t xml:space="preserve">All Employees: Electrical Equipment and Appliance Mfg (NSA, Thous) </t>
  </si>
  <si>
    <t xml:space="preserve">All Employees: Transportation Equipment Manufacturing (NSA, Thous) </t>
  </si>
  <si>
    <t xml:space="preserve">All Employees: Furniture and Related Product Manufacturing (NSA, Thous) </t>
  </si>
  <si>
    <t xml:space="preserve">All Employees: Miscellaneous Manufacturing (NSA, Thous) </t>
  </si>
  <si>
    <t xml:space="preserve">All Employees: Food Manufacturing (NSA, Thous) </t>
  </si>
  <si>
    <t xml:space="preserve">All Employees: Beverage and Tobacco Products (NSA, Thous) </t>
  </si>
  <si>
    <t xml:space="preserve">All Employees: Textile Mills (NSA, Thous) </t>
  </si>
  <si>
    <t xml:space="preserve">All Employees: Textile Product Mills (NSA, Thous) </t>
  </si>
  <si>
    <t xml:space="preserve">All Employees: Apparel Manufacturing (NSA, Thous) </t>
  </si>
  <si>
    <t xml:space="preserve">All Employees: Leather and Allied Products (NSA, Thous) </t>
  </si>
  <si>
    <t xml:space="preserve">All Employees: Paper Manufacturing (NSA, Thous) </t>
  </si>
  <si>
    <t xml:space="preserve">All Employees: Printing and Related Support Activities (NSA, Thous) </t>
  </si>
  <si>
    <t xml:space="preserve">All Employees: Petroleum and Coal Products (NSA, Thous) </t>
  </si>
  <si>
    <t xml:space="preserve">All Employees: Chemical Manufacturing (NSA, Thous) </t>
  </si>
  <si>
    <t xml:space="preserve">All Employees: Plastics and Rubber Products (NSA, Thous) </t>
  </si>
  <si>
    <t>Share</t>
  </si>
  <si>
    <t>LQs</t>
  </si>
  <si>
    <t>Illinois</t>
  </si>
  <si>
    <t>Indiana</t>
  </si>
  <si>
    <t>Iowa</t>
  </si>
  <si>
    <t>Michigan</t>
  </si>
  <si>
    <t>Wisconsin</t>
  </si>
  <si>
    <t>District</t>
  </si>
  <si>
    <t>Median</t>
  </si>
  <si>
    <t>Rank</t>
  </si>
  <si>
    <t>Combined Indexes</t>
  </si>
  <si>
    <t>ENU1700010510</t>
  </si>
  <si>
    <t>ENU1700010531-33</t>
  </si>
  <si>
    <t>ENU17000105311</t>
  </si>
  <si>
    <t>ENU17000105312</t>
  </si>
  <si>
    <t>ENU17000105313</t>
  </si>
  <si>
    <t>ENU17000105314</t>
  </si>
  <si>
    <t>ENU17000105315</t>
  </si>
  <si>
    <t>ENU17000105316</t>
  </si>
  <si>
    <t>ENU17000105321</t>
  </si>
  <si>
    <t>ENU17000105322</t>
  </si>
  <si>
    <t>ENU17000105323</t>
  </si>
  <si>
    <t>ENU17000105324</t>
  </si>
  <si>
    <t>ENU17000105325</t>
  </si>
  <si>
    <t>ENU17000105326</t>
  </si>
  <si>
    <t>ENU17000105327</t>
  </si>
  <si>
    <t>ENU17000105331</t>
  </si>
  <si>
    <t>ENU17000105332</t>
  </si>
  <si>
    <t>ENU17000105339</t>
  </si>
  <si>
    <t>ENU17000105333</t>
  </si>
  <si>
    <t>ENU17000105334</t>
  </si>
  <si>
    <t>ENU17000105335</t>
  </si>
  <si>
    <t>ENU17000105336</t>
  </si>
  <si>
    <t>ENU17000105337</t>
  </si>
  <si>
    <t>ENU1800010531-33</t>
  </si>
  <si>
    <t>ENU18000105311</t>
  </si>
  <si>
    <t>ENU1800010510</t>
  </si>
  <si>
    <t>ENU18000105326</t>
  </si>
  <si>
    <t>ENU18000105327</t>
  </si>
  <si>
    <t>ENU18000105331</t>
  </si>
  <si>
    <t>ENU18000105332</t>
  </si>
  <si>
    <t>ENU18000105333</t>
  </si>
  <si>
    <t>ENU18000105312</t>
  </si>
  <si>
    <t>ENU18000105313</t>
  </si>
  <si>
    <t>ENU18000105314</t>
  </si>
  <si>
    <t>ENU18000105315</t>
  </si>
  <si>
    <t>ENU18000105316</t>
  </si>
  <si>
    <t>ENU18000105321</t>
  </si>
  <si>
    <t>ENU18000105322</t>
  </si>
  <si>
    <t>ENU18000105323</t>
  </si>
  <si>
    <t>ENU18000105324</t>
  </si>
  <si>
    <t>ENU18000105325</t>
  </si>
  <si>
    <t>ENU18000105334</t>
  </si>
  <si>
    <t>ENU18000105335</t>
  </si>
  <si>
    <t>ENU18000105336</t>
  </si>
  <si>
    <t>ENU18000105337</t>
  </si>
  <si>
    <t>ENU18000105339</t>
  </si>
  <si>
    <t>ENU1900010510</t>
  </si>
  <si>
    <t>ENU19000105322</t>
  </si>
  <si>
    <t>ENU19000105323</t>
  </si>
  <si>
    <t>ENU19000105324</t>
  </si>
  <si>
    <t>ENU19000105325</t>
  </si>
  <si>
    <t>ENU19000105326</t>
  </si>
  <si>
    <t>ENU19000105327</t>
  </si>
  <si>
    <t>ENU19000105331</t>
  </si>
  <si>
    <t>ENU19000105332</t>
  </si>
  <si>
    <t>ENU1900010531-33</t>
  </si>
  <si>
    <t>ENU19000105311</t>
  </si>
  <si>
    <t>ENU19000105312</t>
  </si>
  <si>
    <t>ENU19000105313</t>
  </si>
  <si>
    <t>ENU19000105314</t>
  </si>
  <si>
    <t>ENU19000105315</t>
  </si>
  <si>
    <t>ENU19000105316</t>
  </si>
  <si>
    <t>ENU19000105321</t>
  </si>
  <si>
    <t>ENU19000105339</t>
  </si>
  <si>
    <t>ENU19000105333</t>
  </si>
  <si>
    <t>ENU19000105334</t>
  </si>
  <si>
    <t>ENU19000105335</t>
  </si>
  <si>
    <t>ENU19000105336</t>
  </si>
  <si>
    <t>ENU19000105337</t>
  </si>
  <si>
    <t>ENU2600010510</t>
  </si>
  <si>
    <t>ENU2600010531-33</t>
  </si>
  <si>
    <t>ENU26000105311</t>
  </si>
  <si>
    <t>ENU26000105312</t>
  </si>
  <si>
    <t>ENU26000105313</t>
  </si>
  <si>
    <t>ENU26000105314</t>
  </si>
  <si>
    <t>ENU26000105315</t>
  </si>
  <si>
    <t>ENU26000105316</t>
  </si>
  <si>
    <t>ENU26000105321</t>
  </si>
  <si>
    <t>ENU26000105322</t>
  </si>
  <si>
    <t>ENU26000105333</t>
  </si>
  <si>
    <t>ENU26000105334</t>
  </si>
  <si>
    <t>ENU26000105335</t>
  </si>
  <si>
    <t>ENU26000105336</t>
  </si>
  <si>
    <t>ENU26000105337</t>
  </si>
  <si>
    <t>ENU26000105323</t>
  </si>
  <si>
    <t>ENU26000105324</t>
  </si>
  <si>
    <t>ENU26000105325</t>
  </si>
  <si>
    <t>ENU26000105326</t>
  </si>
  <si>
    <t>ENU26000105327</t>
  </si>
  <si>
    <t>ENU26000105331</t>
  </si>
  <si>
    <t>ENU26000105332</t>
  </si>
  <si>
    <t>ENU26000105339</t>
  </si>
  <si>
    <t>ENU5500010510</t>
  </si>
  <si>
    <t>ENU5500010531-33</t>
  </si>
  <si>
    <t>ENU55000105311</t>
  </si>
  <si>
    <t>ENU55000105326</t>
  </si>
  <si>
    <t>ENU55000105327</t>
  </si>
  <si>
    <t>ENU55000105331</t>
  </si>
  <si>
    <t>ENU55000105332</t>
  </si>
  <si>
    <t>ENU55000105333</t>
  </si>
  <si>
    <t>ENU55000105312</t>
  </si>
  <si>
    <t>ENU55000105313</t>
  </si>
  <si>
    <t>ENU55000105314</t>
  </si>
  <si>
    <t>ENU55000105315</t>
  </si>
  <si>
    <t>ENU55000105316</t>
  </si>
  <si>
    <t>ENU55000105321</t>
  </si>
  <si>
    <t>ENU55000105322</t>
  </si>
  <si>
    <t>ENU55000105323</t>
  </si>
  <si>
    <t>ENU55000105324</t>
  </si>
  <si>
    <t>ENU55000105325</t>
  </si>
  <si>
    <t>ENU55000105334</t>
  </si>
  <si>
    <t>ENU55000105335</t>
  </si>
  <si>
    <t>ENU55000105336</t>
  </si>
  <si>
    <t>ENU55000105337</t>
  </si>
  <si>
    <t>ENU55000105339</t>
  </si>
  <si>
    <t>Industry</t>
  </si>
  <si>
    <t>Total, all industries</t>
  </si>
  <si>
    <t>NAICS 31-33 Manufacturing</t>
  </si>
  <si>
    <t>NAICS 311 Food manufacturing</t>
  </si>
  <si>
    <t>NAICS 312 Beverage and tobacco product manufacturing</t>
  </si>
  <si>
    <t>NAICS 313 Textile mills</t>
  </si>
  <si>
    <t>NAICS 314 Textile product mills</t>
  </si>
  <si>
    <t>NAICS 315 Apparel manufacturing</t>
  </si>
  <si>
    <t>NAICS 316 Leather and allied product manufacturing</t>
  </si>
  <si>
    <t>NAICS 321 Wood product manufacturing</t>
  </si>
  <si>
    <t>NAICS 322 Paper manufacturing</t>
  </si>
  <si>
    <t>NAICS 323 Printing and related support activities</t>
  </si>
  <si>
    <t>NAICS 324 Petroleum and coal products manufacturing</t>
  </si>
  <si>
    <t>NAICS 325 Chemical manufacturing</t>
  </si>
  <si>
    <t>NAICS 326 Plastics and rubber products manufacturing</t>
  </si>
  <si>
    <t>NAICS 327 Nonmetallic mineral product manufacturing</t>
  </si>
  <si>
    <t>NAICS 331 Primary metal manufacturing</t>
  </si>
  <si>
    <t>NAICS 332 Fabricated metal product manufacturing</t>
  </si>
  <si>
    <t>NAICS 333 Machinery manufacturing</t>
  </si>
  <si>
    <t>NAICS 334 Computer and electronic product manufacturing</t>
  </si>
  <si>
    <t>NAICS 335 Electrical equipment and appliance mfg.</t>
  </si>
  <si>
    <t>NAICS 336 Transportation equipment manufacturing</t>
  </si>
  <si>
    <t>NAICS 337 Furniture and related product manufacturing</t>
  </si>
  <si>
    <t>NAICS 339 Miscellaneous manufacturing</t>
  </si>
  <si>
    <t>US</t>
  </si>
  <si>
    <t>ENUUS00010510</t>
  </si>
  <si>
    <t>ENUUS000105314</t>
  </si>
  <si>
    <t>ENUUS000105315</t>
  </si>
  <si>
    <t>ENUUS000105316</t>
  </si>
  <si>
    <t>ENUUS000105321</t>
  </si>
  <si>
    <t>ENUUS000105322</t>
  </si>
  <si>
    <t>ENUUS000105323</t>
  </si>
  <si>
    <t>ENUUS000105326</t>
  </si>
  <si>
    <t>ENUUS00010531-33</t>
  </si>
  <si>
    <t>ENUUS000105311</t>
  </si>
  <si>
    <t>ENUUS000105312</t>
  </si>
  <si>
    <t>ENUUS000105313</t>
  </si>
  <si>
    <t>ENUUS000105335</t>
  </si>
  <si>
    <t>ENUUS000105336</t>
  </si>
  <si>
    <t>ENUUS000105337</t>
  </si>
  <si>
    <t>ENUUS000105339</t>
  </si>
  <si>
    <t>ENUUS000105327</t>
  </si>
  <si>
    <t>ENUUS000105331</t>
  </si>
  <si>
    <t>ENUUS000105332</t>
  </si>
  <si>
    <t>ENUUS000105333</t>
  </si>
  <si>
    <t>ENUUS000105334</t>
  </si>
  <si>
    <t>ENUUS000105325</t>
  </si>
  <si>
    <t>ENUUS000105324</t>
  </si>
  <si>
    <t>LAF711@LABOR</t>
  </si>
  <si>
    <t>LAF712@LABOR</t>
  </si>
  <si>
    <t>LAF72B@LABOR</t>
  </si>
  <si>
    <t>LAF72C@LABOR</t>
  </si>
  <si>
    <t>LAF72D@LABOR</t>
  </si>
  <si>
    <t>LAF732@LABOR</t>
  </si>
  <si>
    <t>LAF73R@LABOR</t>
  </si>
  <si>
    <t>LAF749@LABOR</t>
  </si>
  <si>
    <t>Food (311)</t>
  </si>
  <si>
    <t>Textile Mills (313)</t>
  </si>
  <si>
    <t>Textile Product Mills (314)</t>
  </si>
  <si>
    <t>Apparel (315)</t>
  </si>
  <si>
    <t>Wood Product (321)</t>
  </si>
  <si>
    <t>Paper (322)</t>
  </si>
  <si>
    <t>Printing &amp; Related Support Activities (323)</t>
  </si>
  <si>
    <t>Chemical (325)</t>
  </si>
  <si>
    <t>Plastics &amp; Rubber Products (326)</t>
  </si>
  <si>
    <t>Primary Metal (331)</t>
  </si>
  <si>
    <t>Fabricated Metal Product (332)</t>
  </si>
  <si>
    <t>Machinery (333)</t>
  </si>
  <si>
    <t>Miscellaneous (339)</t>
  </si>
  <si>
    <t>Petroleum &amp; Coal Prod. (324)</t>
  </si>
  <si>
    <t>Nonmetallic Mineral Prod. (327)</t>
  </si>
  <si>
    <t>Transportation Equip. (336)</t>
  </si>
  <si>
    <t>Beverage &amp; Tobacco Prod. (312)</t>
  </si>
  <si>
    <t>Computer &amp; Electronic Prod. (334)</t>
  </si>
  <si>
    <t>Furniture &amp; Related Prod. (337)</t>
  </si>
  <si>
    <t>Leather &amp; Allied Prod. (316)</t>
  </si>
  <si>
    <t>Electrical Equip., Appliances, &amp; Component (335)</t>
  </si>
  <si>
    <t>NAICS INDUSTRIES</t>
  </si>
  <si>
    <t>ENU170001053321</t>
  </si>
  <si>
    <t>ENU170001053322</t>
  </si>
  <si>
    <t>ENU170001053323</t>
  </si>
  <si>
    <t>ENU170001053324</t>
  </si>
  <si>
    <t>ENU170001053325</t>
  </si>
  <si>
    <t>ENU170001053326</t>
  </si>
  <si>
    <t>ENU170001053327</t>
  </si>
  <si>
    <t>ENU170001053328</t>
  </si>
  <si>
    <t>ENU170001053329</t>
  </si>
  <si>
    <t>ENU170001053331</t>
  </si>
  <si>
    <t>ENU170001053332</t>
  </si>
  <si>
    <t>ENU170001053333</t>
  </si>
  <si>
    <t>ENU170001053334</t>
  </si>
  <si>
    <t>ENU170001053335</t>
  </si>
  <si>
    <t>ENU170001053336</t>
  </si>
  <si>
    <t>ENU170001053339</t>
  </si>
  <si>
    <t>ENU170001053111</t>
  </si>
  <si>
    <t>ENU170001053112</t>
  </si>
  <si>
    <t>ENU170001053113</t>
  </si>
  <si>
    <t>ENU170001053114</t>
  </si>
  <si>
    <t>ENU170001053115</t>
  </si>
  <si>
    <t>ENU170001053116</t>
  </si>
  <si>
    <t>ENU170001053351</t>
  </si>
  <si>
    <t>ENU170001053352</t>
  </si>
  <si>
    <t>ENU170001053353</t>
  </si>
  <si>
    <t>ENU170001053359</t>
  </si>
  <si>
    <t>ENU170001053251</t>
  </si>
  <si>
    <t>ENU170001053252</t>
  </si>
  <si>
    <t>ENU170001053253</t>
  </si>
  <si>
    <t>ENU170001053254</t>
  </si>
  <si>
    <t>ENU170001053255</t>
  </si>
  <si>
    <t>ENU170001053256</t>
  </si>
  <si>
    <t>ENU170001053259</t>
  </si>
  <si>
    <t>ENU170001053261</t>
  </si>
  <si>
    <t>ENU170001053262</t>
  </si>
  <si>
    <t>ENU170001053391</t>
  </si>
  <si>
    <t>ENU170001053399</t>
  </si>
  <si>
    <t>ENU1700010533991</t>
  </si>
  <si>
    <t>ENU1700010533992</t>
  </si>
  <si>
    <t>ENU1700010533993</t>
  </si>
  <si>
    <t>ENU1700010533994</t>
  </si>
  <si>
    <t>ENU1700010533995</t>
  </si>
  <si>
    <t>ENU1700010533999</t>
  </si>
  <si>
    <t>ENU17000105339991</t>
  </si>
  <si>
    <t>ENU17000105339992</t>
  </si>
  <si>
    <t>ENU17000105339993</t>
  </si>
  <si>
    <t>ENU17000105339994</t>
  </si>
  <si>
    <t>ENU17000105339995</t>
  </si>
  <si>
    <t>ENU1700010533271</t>
  </si>
  <si>
    <t>ENU1700010533272</t>
  </si>
  <si>
    <t>ENU1700010533291</t>
  </si>
  <si>
    <t>ENU1700010533299</t>
  </si>
  <si>
    <t>ENU1700010533311</t>
  </si>
  <si>
    <t>ENU1700010533312</t>
  </si>
  <si>
    <t>ENU1700010533313</t>
  </si>
  <si>
    <t>Gasket Packing &amp; Sealing Device</t>
  </si>
  <si>
    <t>Plastic Product</t>
  </si>
  <si>
    <t>Pharmaceutical &amp; Medicine</t>
  </si>
  <si>
    <t>Electrical Equipment</t>
  </si>
  <si>
    <t>Machine Shop &amp; Threading Product</t>
  </si>
  <si>
    <t>Agriculture, Construction, &amp; Mining Machinery</t>
  </si>
  <si>
    <t>Animal Slaughter &amp; Processing</t>
  </si>
  <si>
    <t>ENU17000105311611</t>
  </si>
  <si>
    <t>ENU17000105311612</t>
  </si>
  <si>
    <t>ENU17000105311613</t>
  </si>
  <si>
    <t>ND</t>
  </si>
  <si>
    <t>ENU17000105335311</t>
  </si>
  <si>
    <t>ENU17000105335312</t>
  </si>
  <si>
    <t>ENU17000105335313</t>
  </si>
  <si>
    <t>ENU17000105335314</t>
  </si>
  <si>
    <t>ENU180001053361</t>
  </si>
  <si>
    <t>ENU180001053362</t>
  </si>
  <si>
    <t>ENU180001053363</t>
  </si>
  <si>
    <t>ENU180001053364</t>
  </si>
  <si>
    <t>ENU180001053365</t>
  </si>
  <si>
    <t>ENU180001053366</t>
  </si>
  <si>
    <t>ENU180001053369</t>
  </si>
  <si>
    <t>ENU180001053311</t>
  </si>
  <si>
    <t>ENU180001053312</t>
  </si>
  <si>
    <t>ENU180001053313</t>
  </si>
  <si>
    <t>ENU180001053314</t>
  </si>
  <si>
    <t>ENU180001053315</t>
  </si>
  <si>
    <t>ENU180001053321</t>
  </si>
  <si>
    <t>ENU180001053322</t>
  </si>
  <si>
    <t>ENU180001053323</t>
  </si>
  <si>
    <t>ENU180001053324</t>
  </si>
  <si>
    <t>ENU180001053325</t>
  </si>
  <si>
    <t>ENU180001053326</t>
  </si>
  <si>
    <t>ENU180001053327</t>
  </si>
  <si>
    <t>ENU180001053328</t>
  </si>
  <si>
    <t>ENU180001053329</t>
  </si>
  <si>
    <t>ENU180001053261</t>
  </si>
  <si>
    <t>ENU180001053262</t>
  </si>
  <si>
    <t>ENU190001053111</t>
  </si>
  <si>
    <t>ENU190001053112</t>
  </si>
  <si>
    <t>ENU190001053113</t>
  </si>
  <si>
    <t>ENU190001053114</t>
  </si>
  <si>
    <t>ENU190001053115</t>
  </si>
  <si>
    <t>ENU190001053116</t>
  </si>
  <si>
    <t>ENU190001053117</t>
  </si>
  <si>
    <t>ENU190001053118</t>
  </si>
  <si>
    <t>ENU190001053119</t>
  </si>
  <si>
    <t>nd</t>
  </si>
  <si>
    <t>ENU19000105311611</t>
  </si>
  <si>
    <t>ENU19000105311612</t>
  </si>
  <si>
    <t>ENU19000105311613</t>
  </si>
  <si>
    <t>ENU19000105311615</t>
  </si>
  <si>
    <t>ENU190001053331</t>
  </si>
  <si>
    <t>ENU190001053332</t>
  </si>
  <si>
    <t>ENU190001053333</t>
  </si>
  <si>
    <t>ENU190001053334</t>
  </si>
  <si>
    <t>ENU190001053335</t>
  </si>
  <si>
    <t>ENU190001053336</t>
  </si>
  <si>
    <t>ENU190001053339</t>
  </si>
  <si>
    <t>ENU1900010533311</t>
  </si>
  <si>
    <t>ENU1900010533312</t>
  </si>
  <si>
    <t>ENU1900010533313</t>
  </si>
  <si>
    <t>ENU190001053212</t>
  </si>
  <si>
    <t>ENU190001053211</t>
  </si>
  <si>
    <t>ENU1900010532191</t>
  </si>
  <si>
    <t>ENU1900010532192</t>
  </si>
  <si>
    <t>ENU1900010532199</t>
  </si>
  <si>
    <t>ENU19000105321911</t>
  </si>
  <si>
    <t>ENU19000105321912</t>
  </si>
  <si>
    <t>ENU19000105321918</t>
  </si>
  <si>
    <t>ENU190001053351</t>
  </si>
  <si>
    <t>ENU190001053352</t>
  </si>
  <si>
    <t>ENU190001053353</t>
  </si>
  <si>
    <t>ENU190001053359</t>
  </si>
  <si>
    <t>311</t>
  </si>
  <si>
    <t>312</t>
  </si>
  <si>
    <t>313</t>
  </si>
  <si>
    <t>314</t>
  </si>
  <si>
    <t>315</t>
  </si>
  <si>
    <t>316</t>
  </si>
  <si>
    <t>321</t>
  </si>
  <si>
    <t>322</t>
  </si>
  <si>
    <t>323</t>
  </si>
  <si>
    <t>324</t>
  </si>
  <si>
    <t>325</t>
  </si>
  <si>
    <t>326</t>
  </si>
  <si>
    <t>327</t>
  </si>
  <si>
    <t>331</t>
  </si>
  <si>
    <t>332</t>
  </si>
  <si>
    <t>333</t>
  </si>
  <si>
    <t>334</t>
  </si>
  <si>
    <t>335</t>
  </si>
  <si>
    <t>336</t>
  </si>
  <si>
    <t>337</t>
  </si>
  <si>
    <t>339</t>
  </si>
  <si>
    <t>Year 2005</t>
  </si>
  <si>
    <t>NAICS</t>
  </si>
  <si>
    <t>Concentration Index</t>
  </si>
  <si>
    <t>Payroll Employees</t>
  </si>
  <si>
    <t>Share of Total Industries</t>
  </si>
  <si>
    <t>BLS code/identifier</t>
  </si>
  <si>
    <t>7G District States</t>
  </si>
  <si>
    <t>Source: http://www.bls.gov/cew/</t>
  </si>
  <si>
    <t>Note.  7G District States are those states that have counties in the Federal Reserve Bank of Chicago District (Illinois, Indiana, Iown, Michigan, &amp; Wisconsin).</t>
  </si>
  <si>
    <t>Source: BLS-QCEW</t>
  </si>
  <si>
    <t>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</si>
</sst>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0000%"/>
    <numFmt numFmtId="167" formatCode="0.00000000000000%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  <numFmt numFmtId="174" formatCode="yyyy"/>
    <numFmt numFmtId="175" formatCode="#,##0;[Red]#,##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3"/>
      <name val="Arial"/>
      <family val="0"/>
    </font>
    <font>
      <i/>
      <sz val="10"/>
      <name val="Arial"/>
      <family val="2"/>
    </font>
    <font>
      <sz val="10"/>
      <color indexed="44"/>
      <name val="Arial"/>
      <family val="0"/>
    </font>
    <font>
      <sz val="10"/>
      <color indexed="45"/>
      <name val="Arial"/>
      <family val="0"/>
    </font>
    <font>
      <sz val="10"/>
      <color indexed="43"/>
      <name val="Arial"/>
      <family val="0"/>
    </font>
    <font>
      <sz val="10"/>
      <color indexed="42"/>
      <name val="Arial"/>
      <family val="0"/>
    </font>
    <font>
      <sz val="10"/>
      <color indexed="47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11.75"/>
      <color indexed="17"/>
      <name val="Arial"/>
      <family val="2"/>
    </font>
    <font>
      <sz val="11.75"/>
      <color indexed="60"/>
      <name val="Arial"/>
      <family val="2"/>
    </font>
    <font>
      <i/>
      <sz val="9.25"/>
      <name val="Arial"/>
      <family val="2"/>
    </font>
    <font>
      <b/>
      <sz val="8"/>
      <name val="Arial"/>
      <family val="2"/>
    </font>
    <font>
      <b/>
      <sz val="8"/>
      <color indexed="35"/>
      <name val="Arial"/>
      <family val="2"/>
    </font>
    <font>
      <b/>
      <sz val="8"/>
      <color indexed="26"/>
      <name val="Arial"/>
      <family val="2"/>
    </font>
    <font>
      <b/>
      <sz val="10.75"/>
      <name val="Arial"/>
      <family val="2"/>
    </font>
    <font>
      <sz val="28.25"/>
      <name val="Arial"/>
      <family val="0"/>
    </font>
    <font>
      <b/>
      <sz val="8.25"/>
      <name val="Arial"/>
      <family val="2"/>
    </font>
    <font>
      <b/>
      <sz val="8.25"/>
      <color indexed="26"/>
      <name val="Arial"/>
      <family val="2"/>
    </font>
    <font>
      <b/>
      <sz val="8.25"/>
      <color indexed="35"/>
      <name val="Arial"/>
      <family val="2"/>
    </font>
    <font>
      <b/>
      <sz val="10.5"/>
      <name val="Arial"/>
      <family val="2"/>
    </font>
    <font>
      <sz val="16.25"/>
      <name val="Arial"/>
      <family val="0"/>
    </font>
    <font>
      <b/>
      <sz val="15.5"/>
      <name val="Arial"/>
      <family val="0"/>
    </font>
    <font>
      <sz val="9.75"/>
      <color indexed="17"/>
      <name val="Arial"/>
      <family val="2"/>
    </font>
    <font>
      <b/>
      <sz val="10.25"/>
      <name val="Arial"/>
      <family val="2"/>
    </font>
    <font>
      <sz val="16"/>
      <name val="Arial"/>
      <family val="0"/>
    </font>
    <font>
      <sz val="15.75"/>
      <name val="Arial"/>
      <family val="0"/>
    </font>
    <font>
      <sz val="8.25"/>
      <name val="Arial"/>
      <family val="2"/>
    </font>
    <font>
      <sz val="15.5"/>
      <name val="Arial"/>
      <family val="0"/>
    </font>
    <font>
      <sz val="18.25"/>
      <name val="Arial"/>
      <family val="0"/>
    </font>
    <font>
      <b/>
      <sz val="1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26"/>
      <name val="Arial"/>
      <family val="2"/>
    </font>
    <font>
      <b/>
      <sz val="10"/>
      <color indexed="35"/>
      <name val="Arial"/>
      <family val="2"/>
    </font>
    <font>
      <sz val="15.25"/>
      <name val="Arial"/>
      <family val="0"/>
    </font>
    <font>
      <b/>
      <i/>
      <sz val="10"/>
      <name val="Arial"/>
      <family val="2"/>
    </font>
    <font>
      <b/>
      <sz val="9.75"/>
      <name val="Arial"/>
      <family val="2"/>
    </font>
    <font>
      <sz val="10"/>
      <color indexed="2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ck">
        <color indexed="44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>
        <color indexed="63"/>
      </right>
      <top style="thick">
        <color indexed="44"/>
      </top>
      <bottom>
        <color indexed="63"/>
      </bottom>
    </border>
    <border>
      <left>
        <color indexed="63"/>
      </left>
      <right style="thick">
        <color indexed="44"/>
      </right>
      <top style="thick">
        <color indexed="44"/>
      </top>
      <bottom>
        <color indexed="63"/>
      </bottom>
    </border>
    <border>
      <left style="thick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4"/>
      </right>
      <top>
        <color indexed="63"/>
      </top>
      <bottom>
        <color indexed="63"/>
      </bottom>
    </border>
    <border>
      <left style="thick">
        <color indexed="44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 style="thick">
        <color indexed="44"/>
      </right>
      <top>
        <color indexed="63"/>
      </top>
      <bottom style="thick">
        <color indexed="44"/>
      </bottom>
    </border>
    <border>
      <left style="thick">
        <color indexed="45"/>
      </left>
      <right>
        <color indexed="63"/>
      </right>
      <top style="thick">
        <color indexed="45"/>
      </top>
      <bottom>
        <color indexed="63"/>
      </bottom>
    </border>
    <border>
      <left>
        <color indexed="63"/>
      </left>
      <right>
        <color indexed="63"/>
      </right>
      <top style="thick">
        <color indexed="45"/>
      </top>
      <bottom>
        <color indexed="63"/>
      </bottom>
    </border>
    <border>
      <left>
        <color indexed="63"/>
      </left>
      <right style="thick">
        <color indexed="45"/>
      </right>
      <top style="thick">
        <color indexed="45"/>
      </top>
      <bottom>
        <color indexed="63"/>
      </bottom>
    </border>
    <border>
      <left style="thick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5"/>
      </right>
      <top>
        <color indexed="63"/>
      </top>
      <bottom>
        <color indexed="63"/>
      </bottom>
    </border>
    <border>
      <left style="thick">
        <color indexed="45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 style="thick">
        <color indexed="45"/>
      </right>
      <top>
        <color indexed="63"/>
      </top>
      <bottom style="thick">
        <color indexed="45"/>
      </bottom>
    </border>
    <border>
      <left style="thick">
        <color indexed="4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>
        <color indexed="6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 style="thick">
        <color indexed="43"/>
      </right>
      <top>
        <color indexed="63"/>
      </top>
      <bottom style="thick">
        <color indexed="4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medium">
        <color indexed="47"/>
      </left>
      <right>
        <color indexed="63"/>
      </right>
      <top style="medium">
        <color indexed="47"/>
      </top>
      <bottom>
        <color indexed="63"/>
      </bottom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>
        <color indexed="63"/>
      </left>
      <right style="medium">
        <color indexed="47"/>
      </right>
      <top style="medium">
        <color indexed="47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3" fillId="3" borderId="0" xfId="0" applyFont="1" applyFill="1" applyAlignment="1">
      <alignment/>
    </xf>
    <xf numFmtId="165" fontId="0" fillId="0" borderId="0" xfId="0" applyNumberFormat="1" applyAlignment="1">
      <alignment/>
    </xf>
    <xf numFmtId="165" fontId="3" fillId="3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4" fontId="0" fillId="6" borderId="0" xfId="0" applyNumberFormat="1" applyFill="1" applyAlignment="1">
      <alignment/>
    </xf>
    <xf numFmtId="165" fontId="0" fillId="6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0" fillId="8" borderId="0" xfId="0" applyNumberFormat="1" applyFill="1" applyAlignment="1">
      <alignment/>
    </xf>
    <xf numFmtId="0" fontId="0" fillId="7" borderId="1" xfId="0" applyFill="1" applyBorder="1" applyAlignment="1" quotePrefix="1">
      <alignment/>
    </xf>
    <xf numFmtId="164" fontId="0" fillId="7" borderId="2" xfId="0" applyNumberFormat="1" applyFill="1" applyBorder="1" applyAlignment="1">
      <alignment/>
    </xf>
    <xf numFmtId="165" fontId="0" fillId="7" borderId="3" xfId="0" applyNumberFormat="1" applyFill="1" applyBorder="1" applyAlignment="1">
      <alignment/>
    </xf>
    <xf numFmtId="0" fontId="3" fillId="3" borderId="4" xfId="0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5" fontId="3" fillId="3" borderId="5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64" fontId="0" fillId="2" borderId="0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5" borderId="9" xfId="0" applyFill="1" applyBorder="1" applyAlignment="1" quotePrefix="1">
      <alignment/>
    </xf>
    <xf numFmtId="164" fontId="0" fillId="5" borderId="10" xfId="0" applyNumberFormat="1" applyFill="1" applyBorder="1" applyAlignment="1">
      <alignment/>
    </xf>
    <xf numFmtId="165" fontId="0" fillId="5" borderId="11" xfId="0" applyNumberFormat="1" applyFill="1" applyBorder="1" applyAlignment="1">
      <alignment/>
    </xf>
    <xf numFmtId="0" fontId="3" fillId="3" borderId="12" xfId="0" applyFont="1" applyFill="1" applyBorder="1" applyAlignment="1">
      <alignment/>
    </xf>
    <xf numFmtId="165" fontId="3" fillId="3" borderId="13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5" fontId="0" fillId="2" borderId="13" xfId="0" applyNumberFormat="1" applyFill="1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0" fontId="0" fillId="4" borderId="17" xfId="0" applyFill="1" applyBorder="1" applyAlignment="1" quotePrefix="1">
      <alignment/>
    </xf>
    <xf numFmtId="164" fontId="0" fillId="4" borderId="18" xfId="0" applyNumberFormat="1" applyFill="1" applyBorder="1" applyAlignment="1">
      <alignment/>
    </xf>
    <xf numFmtId="165" fontId="0" fillId="4" borderId="19" xfId="0" applyNumberFormat="1" applyFill="1" applyBorder="1" applyAlignment="1">
      <alignment/>
    </xf>
    <xf numFmtId="0" fontId="3" fillId="3" borderId="20" xfId="0" applyFont="1" applyFill="1" applyBorder="1" applyAlignment="1">
      <alignment/>
    </xf>
    <xf numFmtId="165" fontId="3" fillId="3" borderId="21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165" fontId="0" fillId="2" borderId="21" xfId="0" applyNumberFormat="1" applyFill="1" applyBorder="1" applyAlignment="1">
      <alignment/>
    </xf>
    <xf numFmtId="0" fontId="0" fillId="0" borderId="20" xfId="0" applyBorder="1" applyAlignment="1">
      <alignment/>
    </xf>
    <xf numFmtId="165" fontId="0" fillId="0" borderId="21" xfId="0" applyNumberForma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164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8" borderId="25" xfId="0" applyFill="1" applyBorder="1" applyAlignment="1" quotePrefix="1">
      <alignment/>
    </xf>
    <xf numFmtId="164" fontId="0" fillId="8" borderId="26" xfId="0" applyNumberFormat="1" applyFill="1" applyBorder="1" applyAlignment="1">
      <alignment/>
    </xf>
    <xf numFmtId="165" fontId="0" fillId="8" borderId="27" xfId="0" applyNumberFormat="1" applyFill="1" applyBorder="1" applyAlignment="1">
      <alignment/>
    </xf>
    <xf numFmtId="0" fontId="3" fillId="3" borderId="28" xfId="0" applyFont="1" applyFill="1" applyBorder="1" applyAlignment="1">
      <alignment/>
    </xf>
    <xf numFmtId="165" fontId="3" fillId="3" borderId="29" xfId="0" applyNumberFormat="1" applyFont="1" applyFill="1" applyBorder="1" applyAlignment="1">
      <alignment/>
    </xf>
    <xf numFmtId="0" fontId="0" fillId="2" borderId="28" xfId="0" applyFill="1" applyBorder="1" applyAlignment="1">
      <alignment/>
    </xf>
    <xf numFmtId="165" fontId="0" fillId="2" borderId="29" xfId="0" applyNumberFormat="1" applyFill="1" applyBorder="1" applyAlignment="1">
      <alignment/>
    </xf>
    <xf numFmtId="0" fontId="0" fillId="0" borderId="28" xfId="0" applyBorder="1" applyAlignment="1">
      <alignment/>
    </xf>
    <xf numFmtId="165" fontId="0" fillId="0" borderId="29" xfId="0" applyNumberFormat="1" applyBorder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164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0" fontId="0" fillId="6" borderId="33" xfId="0" applyFill="1" applyBorder="1" applyAlignment="1" quotePrefix="1">
      <alignment/>
    </xf>
    <xf numFmtId="164" fontId="0" fillId="6" borderId="34" xfId="0" applyNumberFormat="1" applyFill="1" applyBorder="1" applyAlignment="1">
      <alignment/>
    </xf>
    <xf numFmtId="165" fontId="0" fillId="6" borderId="35" xfId="0" applyNumberFormat="1" applyFill="1" applyBorder="1" applyAlignment="1">
      <alignment/>
    </xf>
    <xf numFmtId="0" fontId="3" fillId="3" borderId="36" xfId="0" applyFont="1" applyFill="1" applyBorder="1" applyAlignment="1">
      <alignment/>
    </xf>
    <xf numFmtId="165" fontId="3" fillId="3" borderId="37" xfId="0" applyNumberFormat="1" applyFont="1" applyFill="1" applyBorder="1" applyAlignment="1">
      <alignment/>
    </xf>
    <xf numFmtId="0" fontId="0" fillId="2" borderId="36" xfId="0" applyFill="1" applyBorder="1" applyAlignment="1">
      <alignment/>
    </xf>
    <xf numFmtId="165" fontId="0" fillId="2" borderId="37" xfId="0" applyNumberFormat="1" applyFill="1" applyBorder="1" applyAlignment="1">
      <alignment/>
    </xf>
    <xf numFmtId="0" fontId="0" fillId="0" borderId="36" xfId="0" applyBorder="1" applyAlignment="1">
      <alignment/>
    </xf>
    <xf numFmtId="165" fontId="0" fillId="0" borderId="37" xfId="0" applyNumberFormat="1" applyBorder="1" applyAlignment="1">
      <alignment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/>
    </xf>
    <xf numFmtId="164" fontId="0" fillId="0" borderId="39" xfId="0" applyNumberFormat="1" applyBorder="1" applyAlignment="1">
      <alignment/>
    </xf>
    <xf numFmtId="165" fontId="0" fillId="0" borderId="40" xfId="0" applyNumberFormat="1" applyBorder="1" applyAlignment="1">
      <alignment/>
    </xf>
    <xf numFmtId="0" fontId="0" fillId="9" borderId="41" xfId="0" applyFill="1" applyBorder="1" applyAlignment="1" quotePrefix="1">
      <alignment/>
    </xf>
    <xf numFmtId="164" fontId="0" fillId="9" borderId="42" xfId="0" applyNumberFormat="1" applyFill="1" applyBorder="1" applyAlignment="1">
      <alignment/>
    </xf>
    <xf numFmtId="165" fontId="0" fillId="9" borderId="43" xfId="0" applyNumberFormat="1" applyFill="1" applyBorder="1" applyAlignment="1">
      <alignment/>
    </xf>
    <xf numFmtId="0" fontId="3" fillId="3" borderId="44" xfId="0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165" fontId="3" fillId="3" borderId="45" xfId="0" applyNumberFormat="1" applyFont="1" applyFill="1" applyBorder="1" applyAlignment="1">
      <alignment/>
    </xf>
    <xf numFmtId="0" fontId="0" fillId="2" borderId="44" xfId="0" applyFill="1" applyBorder="1" applyAlignment="1">
      <alignment/>
    </xf>
    <xf numFmtId="1" fontId="0" fillId="2" borderId="0" xfId="0" applyNumberFormat="1" applyFill="1" applyBorder="1" applyAlignment="1">
      <alignment/>
    </xf>
    <xf numFmtId="165" fontId="0" fillId="2" borderId="45" xfId="0" applyNumberFormat="1" applyFill="1" applyBorder="1" applyAlignment="1">
      <alignment/>
    </xf>
    <xf numFmtId="0" fontId="0" fillId="0" borderId="44" xfId="0" applyBorder="1" applyAlignment="1">
      <alignment/>
    </xf>
    <xf numFmtId="165" fontId="0" fillId="0" borderId="45" xfId="0" applyNumberFormat="1" applyBorder="1" applyAlignment="1">
      <alignment/>
    </xf>
    <xf numFmtId="0" fontId="2" fillId="0" borderId="44" xfId="0" applyFont="1" applyBorder="1" applyAlignment="1">
      <alignment/>
    </xf>
    <xf numFmtId="0" fontId="2" fillId="0" borderId="46" xfId="0" applyFont="1" applyBorder="1" applyAlignment="1">
      <alignment/>
    </xf>
    <xf numFmtId="164" fontId="0" fillId="0" borderId="47" xfId="0" applyNumberFormat="1" applyBorder="1" applyAlignment="1">
      <alignment/>
    </xf>
    <xf numFmtId="165" fontId="0" fillId="0" borderId="48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7" borderId="0" xfId="0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164" fontId="4" fillId="7" borderId="0" xfId="0" applyNumberFormat="1" applyFont="1" applyFill="1" applyAlignment="1">
      <alignment/>
    </xf>
    <xf numFmtId="164" fontId="4" fillId="5" borderId="0" xfId="0" applyNumberFormat="1" applyFont="1" applyFill="1" applyAlignment="1">
      <alignment/>
    </xf>
    <xf numFmtId="164" fontId="4" fillId="4" borderId="0" xfId="0" applyNumberFormat="1" applyFont="1" applyFill="1" applyAlignment="1">
      <alignment/>
    </xf>
    <xf numFmtId="164" fontId="4" fillId="8" borderId="0" xfId="0" applyNumberFormat="1" applyFont="1" applyFill="1" applyAlignment="1">
      <alignment/>
    </xf>
    <xf numFmtId="164" fontId="4" fillId="6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164" fontId="0" fillId="7" borderId="0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6" borderId="0" xfId="0" applyFill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10" borderId="0" xfId="0" applyFill="1" applyAlignment="1">
      <alignment/>
    </xf>
    <xf numFmtId="0" fontId="37" fillId="0" borderId="0" xfId="0" applyFont="1" applyAlignment="1">
      <alignment/>
    </xf>
    <xf numFmtId="165" fontId="0" fillId="10" borderId="0" xfId="0" applyNumberFormat="1" applyFill="1" applyAlignment="1">
      <alignment/>
    </xf>
    <xf numFmtId="0" fontId="37" fillId="0" borderId="49" xfId="0" applyFont="1" applyBorder="1" applyAlignment="1">
      <alignment/>
    </xf>
    <xf numFmtId="0" fontId="0" fillId="10" borderId="49" xfId="0" applyFill="1" applyBorder="1" applyAlignment="1">
      <alignment/>
    </xf>
    <xf numFmtId="165" fontId="0" fillId="10" borderId="49" xfId="0" applyNumberFormat="1" applyFill="1" applyBorder="1" applyAlignment="1">
      <alignment/>
    </xf>
    <xf numFmtId="0" fontId="0" fillId="0" borderId="49" xfId="0" applyBorder="1" applyAlignment="1">
      <alignment/>
    </xf>
    <xf numFmtId="165" fontId="0" fillId="0" borderId="49" xfId="0" applyNumberFormat="1" applyBorder="1" applyAlignment="1">
      <alignment/>
    </xf>
    <xf numFmtId="0" fontId="38" fillId="0" borderId="49" xfId="0" applyFont="1" applyBorder="1" applyAlignment="1">
      <alignment/>
    </xf>
    <xf numFmtId="0" fontId="2" fillId="0" borderId="49" xfId="0" applyFont="1" applyBorder="1" applyAlignment="1">
      <alignment/>
    </xf>
    <xf numFmtId="165" fontId="2" fillId="0" borderId="49" xfId="0" applyNumberFormat="1" applyFont="1" applyBorder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10" borderId="0" xfId="0" applyFont="1" applyFill="1" applyAlignment="1">
      <alignment/>
    </xf>
    <xf numFmtId="165" fontId="2" fillId="10" borderId="0" xfId="0" applyNumberFormat="1" applyFont="1" applyFill="1" applyAlignment="1">
      <alignment/>
    </xf>
    <xf numFmtId="0" fontId="2" fillId="10" borderId="49" xfId="0" applyFont="1" applyFill="1" applyBorder="1" applyAlignment="1">
      <alignment/>
    </xf>
    <xf numFmtId="165" fontId="2" fillId="10" borderId="49" xfId="0" applyNumberFormat="1" applyFont="1" applyFill="1" applyBorder="1" applyAlignment="1">
      <alignment/>
    </xf>
    <xf numFmtId="165" fontId="0" fillId="0" borderId="50" xfId="0" applyNumberFormat="1" applyBorder="1" applyAlignment="1">
      <alignment/>
    </xf>
    <xf numFmtId="0" fontId="37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37" fillId="0" borderId="51" xfId="0" applyFont="1" applyBorder="1" applyAlignment="1">
      <alignment/>
    </xf>
    <xf numFmtId="0" fontId="0" fillId="0" borderId="51" xfId="0" applyBorder="1" applyAlignment="1">
      <alignment/>
    </xf>
    <xf numFmtId="0" fontId="37" fillId="10" borderId="0" xfId="0" applyFont="1" applyFill="1" applyAlignment="1">
      <alignment/>
    </xf>
    <xf numFmtId="0" fontId="37" fillId="10" borderId="49" xfId="0" applyFont="1" applyFill="1" applyBorder="1" applyAlignment="1">
      <alignment/>
    </xf>
    <xf numFmtId="0" fontId="0" fillId="10" borderId="49" xfId="0" applyFont="1" applyFill="1" applyBorder="1" applyAlignment="1">
      <alignment/>
    </xf>
    <xf numFmtId="165" fontId="0" fillId="10" borderId="49" xfId="0" applyNumberFormat="1" applyFont="1" applyFill="1" applyBorder="1" applyAlignment="1">
      <alignment/>
    </xf>
    <xf numFmtId="0" fontId="38" fillId="10" borderId="50" xfId="0" applyFont="1" applyFill="1" applyBorder="1" applyAlignment="1">
      <alignment/>
    </xf>
    <xf numFmtId="0" fontId="2" fillId="10" borderId="50" xfId="0" applyFont="1" applyFill="1" applyBorder="1" applyAlignment="1">
      <alignment/>
    </xf>
    <xf numFmtId="165" fontId="2" fillId="10" borderId="0" xfId="0" applyNumberFormat="1" applyFont="1" applyFill="1" applyBorder="1" applyAlignment="1">
      <alignment/>
    </xf>
    <xf numFmtId="0" fontId="37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165" fontId="0" fillId="10" borderId="0" xfId="0" applyNumberFormat="1" applyFill="1" applyBorder="1" applyAlignment="1">
      <alignment/>
    </xf>
    <xf numFmtId="0" fontId="38" fillId="10" borderId="0" xfId="0" applyFont="1" applyFill="1" applyAlignment="1">
      <alignment/>
    </xf>
    <xf numFmtId="165" fontId="0" fillId="10" borderId="0" xfId="0" applyNumberFormat="1" applyFont="1" applyFill="1" applyBorder="1" applyAlignment="1">
      <alignment/>
    </xf>
    <xf numFmtId="0" fontId="37" fillId="10" borderId="51" xfId="0" applyFont="1" applyFill="1" applyBorder="1" applyAlignment="1">
      <alignment/>
    </xf>
    <xf numFmtId="0" fontId="0" fillId="10" borderId="51" xfId="0" applyFill="1" applyBorder="1" applyAlignment="1">
      <alignment/>
    </xf>
    <xf numFmtId="165" fontId="0" fillId="10" borderId="51" xfId="0" applyNumberFormat="1" applyFill="1" applyBorder="1" applyAlignment="1">
      <alignment/>
    </xf>
    <xf numFmtId="0" fontId="2" fillId="10" borderId="0" xfId="0" applyFont="1" applyFill="1" applyAlignment="1">
      <alignment/>
    </xf>
    <xf numFmtId="0" fontId="39" fillId="10" borderId="0" xfId="0" applyFont="1" applyFill="1" applyAlignment="1">
      <alignment/>
    </xf>
    <xf numFmtId="0" fontId="40" fillId="10" borderId="0" xfId="0" applyFont="1" applyFill="1" applyAlignment="1">
      <alignment/>
    </xf>
    <xf numFmtId="165" fontId="39" fillId="10" borderId="0" xfId="0" applyNumberFormat="1" applyFont="1" applyFill="1" applyAlignment="1">
      <alignment/>
    </xf>
    <xf numFmtId="0" fontId="41" fillId="10" borderId="52" xfId="0" applyFont="1" applyFill="1" applyBorder="1" applyAlignment="1">
      <alignment/>
    </xf>
    <xf numFmtId="0" fontId="41" fillId="10" borderId="0" xfId="0" applyFont="1" applyFill="1" applyBorder="1" applyAlignment="1">
      <alignment/>
    </xf>
    <xf numFmtId="0" fontId="42" fillId="10" borderId="53" xfId="0" applyFont="1" applyFill="1" applyBorder="1" applyAlignment="1">
      <alignment/>
    </xf>
    <xf numFmtId="0" fontId="42" fillId="10" borderId="49" xfId="0" applyFont="1" applyFill="1" applyBorder="1" applyAlignment="1">
      <alignment/>
    </xf>
    <xf numFmtId="0" fontId="42" fillId="10" borderId="54" xfId="0" applyFont="1" applyFill="1" applyBorder="1" applyAlignment="1">
      <alignment/>
    </xf>
    <xf numFmtId="0" fontId="42" fillId="10" borderId="0" xfId="0" applyFont="1" applyFill="1" applyBorder="1" applyAlignment="1">
      <alignment/>
    </xf>
    <xf numFmtId="0" fontId="42" fillId="10" borderId="55" xfId="0" applyFont="1" applyFill="1" applyBorder="1" applyAlignment="1">
      <alignment/>
    </xf>
    <xf numFmtId="0" fontId="41" fillId="0" borderId="52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55" xfId="0" applyFont="1" applyBorder="1" applyAlignment="1">
      <alignment/>
    </xf>
    <xf numFmtId="0" fontId="42" fillId="0" borderId="5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53" xfId="0" applyFont="1" applyBorder="1" applyAlignment="1">
      <alignment/>
    </xf>
    <xf numFmtId="0" fontId="42" fillId="10" borderId="55" xfId="0" applyFont="1" applyFill="1" applyBorder="1" applyAlignment="1">
      <alignment shrinkToFit="1"/>
    </xf>
    <xf numFmtId="0" fontId="41" fillId="10" borderId="52" xfId="0" applyFont="1" applyFill="1" applyBorder="1" applyAlignment="1">
      <alignment shrinkToFit="1"/>
    </xf>
    <xf numFmtId="0" fontId="41" fillId="10" borderId="0" xfId="0" applyFont="1" applyFill="1" applyBorder="1" applyAlignment="1">
      <alignment shrinkToFit="1"/>
    </xf>
    <xf numFmtId="0" fontId="42" fillId="10" borderId="0" xfId="0" applyFont="1" applyFill="1" applyBorder="1" applyAlignment="1">
      <alignment shrinkToFit="1"/>
    </xf>
    <xf numFmtId="0" fontId="42" fillId="10" borderId="53" xfId="0" applyFont="1" applyFill="1" applyBorder="1" applyAlignment="1">
      <alignment shrinkToFit="1"/>
    </xf>
    <xf numFmtId="0" fontId="42" fillId="10" borderId="49" xfId="0" applyFont="1" applyFill="1" applyBorder="1" applyAlignment="1">
      <alignment shrinkToFit="1"/>
    </xf>
    <xf numFmtId="0" fontId="42" fillId="10" borderId="54" xfId="0" applyFont="1" applyFill="1" applyBorder="1" applyAlignment="1">
      <alignment shrinkToFit="1"/>
    </xf>
    <xf numFmtId="0" fontId="41" fillId="0" borderId="52" xfId="0" applyFont="1" applyBorder="1" applyAlignment="1">
      <alignment shrinkToFit="1"/>
    </xf>
    <xf numFmtId="0" fontId="41" fillId="0" borderId="0" xfId="0" applyFont="1" applyBorder="1" applyAlignment="1">
      <alignment shrinkToFit="1"/>
    </xf>
    <xf numFmtId="0" fontId="42" fillId="0" borderId="55" xfId="0" applyFont="1" applyBorder="1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53" xfId="0" applyFont="1" applyBorder="1" applyAlignment="1">
      <alignment shrinkToFit="1"/>
    </xf>
    <xf numFmtId="0" fontId="42" fillId="0" borderId="49" xfId="0" applyFont="1" applyBorder="1" applyAlignment="1">
      <alignment shrinkToFit="1"/>
    </xf>
    <xf numFmtId="0" fontId="42" fillId="0" borderId="54" xfId="0" applyFont="1" applyBorder="1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56" xfId="0" applyFont="1" applyBorder="1" applyAlignment="1">
      <alignment/>
    </xf>
    <xf numFmtId="0" fontId="44" fillId="0" borderId="56" xfId="0" applyFont="1" applyBorder="1" applyAlignment="1">
      <alignment/>
    </xf>
    <xf numFmtId="0" fontId="0" fillId="0" borderId="56" xfId="0" applyBorder="1" applyAlignment="1">
      <alignment/>
    </xf>
    <xf numFmtId="0" fontId="2" fillId="0" borderId="57" xfId="0" applyFont="1" applyBorder="1" applyAlignment="1">
      <alignment/>
    </xf>
    <xf numFmtId="165" fontId="0" fillId="0" borderId="58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9" xfId="0" applyBorder="1" applyAlignment="1">
      <alignment wrapText="1"/>
    </xf>
    <xf numFmtId="0" fontId="44" fillId="0" borderId="0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60" xfId="0" applyBorder="1" applyAlignment="1">
      <alignment/>
    </xf>
    <xf numFmtId="3" fontId="2" fillId="0" borderId="52" xfId="0" applyNumberFormat="1" applyFont="1" applyBorder="1" applyAlignment="1">
      <alignment/>
    </xf>
    <xf numFmtId="3" fontId="44" fillId="0" borderId="52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165" fontId="2" fillId="0" borderId="52" xfId="0" applyNumberFormat="1" applyFont="1" applyBorder="1" applyAlignment="1">
      <alignment/>
    </xf>
    <xf numFmtId="165" fontId="44" fillId="0" borderId="52" xfId="0" applyNumberFormat="1" applyFont="1" applyBorder="1" applyAlignment="1">
      <alignment/>
    </xf>
    <xf numFmtId="165" fontId="0" fillId="0" borderId="52" xfId="0" applyNumberFormat="1" applyBorder="1" applyAlignment="1">
      <alignment/>
    </xf>
    <xf numFmtId="165" fontId="0" fillId="0" borderId="61" xfId="0" applyNumberFormat="1" applyBorder="1" applyAlignment="1">
      <alignment/>
    </xf>
    <xf numFmtId="2" fontId="0" fillId="0" borderId="62" xfId="0" applyNumberFormat="1" applyBorder="1" applyAlignment="1">
      <alignment wrapText="1"/>
    </xf>
    <xf numFmtId="2" fontId="2" fillId="0" borderId="63" xfId="0" applyNumberFormat="1" applyFont="1" applyBorder="1" applyAlignment="1">
      <alignment/>
    </xf>
    <xf numFmtId="2" fontId="44" fillId="0" borderId="63" xfId="0" applyNumberFormat="1" applyFont="1" applyBorder="1" applyAlignment="1">
      <alignment/>
    </xf>
    <xf numFmtId="2" fontId="0" fillId="0" borderId="63" xfId="0" applyNumberFormat="1" applyBorder="1" applyAlignment="1">
      <alignment/>
    </xf>
    <xf numFmtId="2" fontId="0" fillId="0" borderId="64" xfId="0" applyNumberFormat="1" applyBorder="1" applyAlignment="1">
      <alignment/>
    </xf>
    <xf numFmtId="3" fontId="0" fillId="0" borderId="61" xfId="0" applyNumberFormat="1" applyBorder="1" applyAlignment="1">
      <alignment/>
    </xf>
    <xf numFmtId="165" fontId="0" fillId="0" borderId="62" xfId="0" applyNumberFormat="1" applyBorder="1" applyAlignment="1">
      <alignment wrapText="1"/>
    </xf>
    <xf numFmtId="165" fontId="0" fillId="0" borderId="63" xfId="0" applyNumberFormat="1" applyBorder="1" applyAlignment="1">
      <alignment/>
    </xf>
    <xf numFmtId="165" fontId="44" fillId="0" borderId="63" xfId="0" applyNumberFormat="1" applyFont="1" applyBorder="1" applyAlignment="1">
      <alignment/>
    </xf>
    <xf numFmtId="165" fontId="0" fillId="0" borderId="64" xfId="0" applyNumberFormat="1" applyBorder="1" applyAlignment="1">
      <alignment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3" fontId="0" fillId="0" borderId="67" xfId="0" applyNumberFormat="1" applyBorder="1" applyAlignment="1">
      <alignment wrapText="1"/>
    </xf>
    <xf numFmtId="165" fontId="0" fillId="0" borderId="67" xfId="0" applyNumberFormat="1" applyBorder="1" applyAlignment="1">
      <alignment wrapText="1"/>
    </xf>
    <xf numFmtId="2" fontId="0" fillId="0" borderId="68" xfId="0" applyNumberFormat="1" applyBorder="1" applyAlignment="1">
      <alignment wrapText="1"/>
    </xf>
    <xf numFmtId="165" fontId="0" fillId="0" borderId="68" xfId="0" applyNumberFormat="1" applyBorder="1" applyAlignment="1">
      <alignment wrapText="1"/>
    </xf>
    <xf numFmtId="0" fontId="0" fillId="0" borderId="68" xfId="0" applyBorder="1" applyAlignment="1">
      <alignment wrapText="1"/>
    </xf>
    <xf numFmtId="0" fontId="2" fillId="0" borderId="63" xfId="0" applyFont="1" applyBorder="1" applyAlignment="1">
      <alignment/>
    </xf>
    <xf numFmtId="0" fontId="44" fillId="0" borderId="63" xfId="0" applyFont="1" applyBorder="1" applyAlignment="1">
      <alignment/>
    </xf>
    <xf numFmtId="0" fontId="0" fillId="0" borderId="63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0" fillId="0" borderId="71" xfId="0" applyNumberFormat="1" applyBorder="1" applyAlignment="1">
      <alignment/>
    </xf>
    <xf numFmtId="165" fontId="0" fillId="0" borderId="71" xfId="0" applyNumberFormat="1" applyBorder="1" applyAlignment="1">
      <alignment/>
    </xf>
    <xf numFmtId="2" fontId="0" fillId="0" borderId="70" xfId="0" applyNumberFormat="1" applyBorder="1" applyAlignment="1">
      <alignment/>
    </xf>
    <xf numFmtId="0" fontId="0" fillId="0" borderId="50" xfId="0" applyBorder="1" applyAlignment="1">
      <alignment/>
    </xf>
    <xf numFmtId="165" fontId="0" fillId="0" borderId="70" xfId="0" applyNumberForma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3" fontId="0" fillId="0" borderId="53" xfId="0" applyNumberFormat="1" applyBorder="1" applyAlignment="1">
      <alignment/>
    </xf>
    <xf numFmtId="165" fontId="0" fillId="0" borderId="53" xfId="0" applyNumberFormat="1" applyBorder="1" applyAlignment="1">
      <alignment/>
    </xf>
    <xf numFmtId="2" fontId="0" fillId="0" borderId="73" xfId="0" applyNumberFormat="1" applyBorder="1" applyAlignment="1">
      <alignment/>
    </xf>
    <xf numFmtId="165" fontId="0" fillId="0" borderId="73" xfId="0" applyNumberFormat="1" applyBorder="1" applyAlignment="1">
      <alignment/>
    </xf>
    <xf numFmtId="0" fontId="0" fillId="0" borderId="56" xfId="0" applyFill="1" applyBorder="1" applyAlignment="1">
      <alignment/>
    </xf>
    <xf numFmtId="0" fontId="0" fillId="0" borderId="74" xfId="0" applyBorder="1" applyAlignment="1">
      <alignment/>
    </xf>
    <xf numFmtId="3" fontId="0" fillId="0" borderId="75" xfId="0" applyNumberFormat="1" applyBorder="1" applyAlignment="1">
      <alignment wrapText="1"/>
    </xf>
    <xf numFmtId="165" fontId="0" fillId="0" borderId="75" xfId="0" applyNumberFormat="1" applyBorder="1" applyAlignment="1">
      <alignment wrapText="1"/>
    </xf>
    <xf numFmtId="0" fontId="0" fillId="0" borderId="76" xfId="0" applyBorder="1" applyAlignment="1">
      <alignment/>
    </xf>
    <xf numFmtId="3" fontId="0" fillId="0" borderId="76" xfId="0" applyNumberFormat="1" applyFill="1" applyBorder="1" applyAlignment="1">
      <alignment/>
    </xf>
    <xf numFmtId="165" fontId="0" fillId="0" borderId="76" xfId="0" applyNumberFormat="1" applyFill="1" applyBorder="1" applyAlignment="1">
      <alignment/>
    </xf>
    <xf numFmtId="3" fontId="0" fillId="0" borderId="76" xfId="0" applyNumberFormat="1" applyBorder="1" applyAlignment="1">
      <alignment/>
    </xf>
    <xf numFmtId="0" fontId="0" fillId="0" borderId="77" xfId="0" applyBorder="1" applyAlignment="1">
      <alignment/>
    </xf>
    <xf numFmtId="3" fontId="0" fillId="0" borderId="77" xfId="0" applyNumberFormat="1" applyFill="1" applyBorder="1" applyAlignment="1">
      <alignment/>
    </xf>
    <xf numFmtId="0" fontId="0" fillId="0" borderId="78" xfId="0" applyBorder="1" applyAlignment="1">
      <alignment/>
    </xf>
    <xf numFmtId="0" fontId="0" fillId="0" borderId="52" xfId="0" applyBorder="1" applyAlignment="1">
      <alignment/>
    </xf>
    <xf numFmtId="0" fontId="0" fillId="0" borderId="79" xfId="0" applyBorder="1" applyAlignment="1">
      <alignment wrapText="1"/>
    </xf>
    <xf numFmtId="0" fontId="0" fillId="0" borderId="80" xfId="0" applyFill="1" applyBorder="1" applyAlignment="1">
      <alignment/>
    </xf>
    <xf numFmtId="164" fontId="0" fillId="0" borderId="63" xfId="0" applyNumberFormat="1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2" fillId="0" borderId="60" xfId="0" applyFont="1" applyFill="1" applyBorder="1" applyAlignment="1">
      <alignment/>
    </xf>
    <xf numFmtId="2" fontId="0" fillId="0" borderId="60" xfId="0" applyNumberFormat="1" applyFill="1" applyBorder="1" applyAlignment="1">
      <alignment/>
    </xf>
    <xf numFmtId="3" fontId="0" fillId="0" borderId="82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83" xfId="0" applyFill="1" applyBorder="1" applyAlignment="1">
      <alignment/>
    </xf>
    <xf numFmtId="3" fontId="0" fillId="0" borderId="84" xfId="0" applyNumberFormat="1" applyFill="1" applyBorder="1" applyAlignment="1">
      <alignment/>
    </xf>
    <xf numFmtId="165" fontId="0" fillId="0" borderId="84" xfId="0" applyNumberFormat="1" applyFill="1" applyBorder="1" applyAlignment="1">
      <alignment/>
    </xf>
    <xf numFmtId="164" fontId="0" fillId="0" borderId="70" xfId="0" applyNumberFormat="1" applyFill="1" applyBorder="1" applyAlignment="1">
      <alignment/>
    </xf>
    <xf numFmtId="0" fontId="0" fillId="0" borderId="83" xfId="0" applyBorder="1" applyAlignment="1">
      <alignment/>
    </xf>
    <xf numFmtId="3" fontId="0" fillId="0" borderId="84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85" xfId="0" applyFill="1" applyBorder="1" applyAlignment="1">
      <alignment/>
    </xf>
    <xf numFmtId="3" fontId="0" fillId="0" borderId="86" xfId="0" applyNumberFormat="1" applyFill="1" applyBorder="1" applyAlignment="1">
      <alignment/>
    </xf>
    <xf numFmtId="165" fontId="0" fillId="0" borderId="86" xfId="0" applyNumberFormat="1" applyFill="1" applyBorder="1" applyAlignment="1">
      <alignment/>
    </xf>
    <xf numFmtId="164" fontId="0" fillId="0" borderId="73" xfId="0" applyNumberFormat="1" applyFill="1" applyBorder="1" applyAlignment="1">
      <alignment/>
    </xf>
    <xf numFmtId="0" fontId="0" fillId="0" borderId="85" xfId="0" applyBorder="1" applyAlignment="1">
      <alignment/>
    </xf>
    <xf numFmtId="3" fontId="0" fillId="0" borderId="86" xfId="0" applyNumberFormat="1" applyBorder="1" applyAlignment="1">
      <alignment/>
    </xf>
    <xf numFmtId="0" fontId="2" fillId="0" borderId="71" xfId="0" applyFont="1" applyBorder="1" applyAlignment="1">
      <alignment/>
    </xf>
    <xf numFmtId="0" fontId="2" fillId="0" borderId="83" xfId="0" applyFont="1" applyFill="1" applyBorder="1" applyAlignment="1">
      <alignment/>
    </xf>
    <xf numFmtId="3" fontId="2" fillId="0" borderId="84" xfId="0" applyNumberFormat="1" applyFont="1" applyFill="1" applyBorder="1" applyAlignment="1">
      <alignment/>
    </xf>
    <xf numFmtId="165" fontId="2" fillId="0" borderId="84" xfId="0" applyNumberFormat="1" applyFont="1" applyFill="1" applyBorder="1" applyAlignment="1">
      <alignment/>
    </xf>
    <xf numFmtId="164" fontId="2" fillId="0" borderId="70" xfId="0" applyNumberFormat="1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0" borderId="83" xfId="0" applyFont="1" applyBorder="1" applyAlignment="1">
      <alignment/>
    </xf>
    <xf numFmtId="3" fontId="2" fillId="0" borderId="84" xfId="0" applyNumberFormat="1" applyFont="1" applyBorder="1" applyAlignment="1">
      <alignment/>
    </xf>
    <xf numFmtId="0" fontId="44" fillId="0" borderId="72" xfId="0" applyFont="1" applyBorder="1" applyAlignment="1">
      <alignment/>
    </xf>
    <xf numFmtId="0" fontId="44" fillId="0" borderId="53" xfId="0" applyFont="1" applyBorder="1" applyAlignment="1">
      <alignment/>
    </xf>
    <xf numFmtId="0" fontId="44" fillId="0" borderId="85" xfId="0" applyFont="1" applyFill="1" applyBorder="1" applyAlignment="1">
      <alignment/>
    </xf>
    <xf numFmtId="3" fontId="44" fillId="0" borderId="86" xfId="0" applyNumberFormat="1" applyFont="1" applyFill="1" applyBorder="1" applyAlignment="1">
      <alignment/>
    </xf>
    <xf numFmtId="165" fontId="44" fillId="0" borderId="86" xfId="0" applyNumberFormat="1" applyFont="1" applyFill="1" applyBorder="1" applyAlignment="1">
      <alignment/>
    </xf>
    <xf numFmtId="164" fontId="44" fillId="0" borderId="73" xfId="0" applyNumberFormat="1" applyFont="1" applyFill="1" applyBorder="1" applyAlignment="1">
      <alignment/>
    </xf>
    <xf numFmtId="0" fontId="44" fillId="0" borderId="49" xfId="0" applyFont="1" applyBorder="1" applyAlignment="1">
      <alignment/>
    </xf>
    <xf numFmtId="0" fontId="44" fillId="0" borderId="85" xfId="0" applyFont="1" applyBorder="1" applyAlignment="1">
      <alignment/>
    </xf>
    <xf numFmtId="3" fontId="44" fillId="0" borderId="86" xfId="0" applyNumberFormat="1" applyFont="1" applyBorder="1" applyAlignment="1">
      <alignment/>
    </xf>
    <xf numFmtId="165" fontId="44" fillId="0" borderId="73" xfId="0" applyNumberFormat="1" applyFont="1" applyBorder="1" applyAlignment="1">
      <alignment/>
    </xf>
    <xf numFmtId="2" fontId="0" fillId="0" borderId="58" xfId="0" applyNumberFormat="1" applyFill="1" applyBorder="1" applyAlignment="1">
      <alignment/>
    </xf>
    <xf numFmtId="165" fontId="0" fillId="0" borderId="82" xfId="0" applyNumberFormat="1" applyFill="1" applyBorder="1" applyAlignment="1">
      <alignment/>
    </xf>
    <xf numFmtId="3" fontId="2" fillId="0" borderId="77" xfId="0" applyNumberFormat="1" applyFont="1" applyFill="1" applyBorder="1" applyAlignment="1">
      <alignment/>
    </xf>
    <xf numFmtId="165" fontId="0" fillId="0" borderId="76" xfId="0" applyNumberFormat="1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0" fontId="0" fillId="0" borderId="79" xfId="0" applyBorder="1" applyAlignment="1">
      <alignment/>
    </xf>
    <xf numFmtId="0" fontId="2" fillId="0" borderId="81" xfId="0" applyFont="1" applyBorder="1" applyAlignment="1">
      <alignment/>
    </xf>
    <xf numFmtId="3" fontId="0" fillId="0" borderId="77" xfId="0" applyNumberFormat="1" applyFont="1" applyFill="1" applyBorder="1" applyAlignment="1">
      <alignment/>
    </xf>
    <xf numFmtId="3" fontId="0" fillId="0" borderId="64" xfId="0" applyNumberFormat="1" applyBorder="1" applyAlignment="1">
      <alignment/>
    </xf>
    <xf numFmtId="164" fontId="0" fillId="0" borderId="63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2" fontId="0" fillId="0" borderId="63" xfId="0" applyNumberFormat="1" applyFont="1" applyFill="1" applyBorder="1" applyAlignment="1">
      <alignment/>
    </xf>
    <xf numFmtId="165" fontId="0" fillId="0" borderId="64" xfId="0" applyNumberFormat="1" applyFont="1" applyFill="1" applyBorder="1" applyAlignment="1">
      <alignment/>
    </xf>
    <xf numFmtId="2" fontId="0" fillId="0" borderId="60" xfId="0" applyNumberFormat="1" applyFont="1" applyFill="1" applyBorder="1" applyAlignment="1">
      <alignment/>
    </xf>
    <xf numFmtId="0" fontId="0" fillId="0" borderId="83" xfId="0" applyFont="1" applyFill="1" applyBorder="1" applyAlignment="1">
      <alignment/>
    </xf>
    <xf numFmtId="165" fontId="0" fillId="0" borderId="84" xfId="0" applyNumberFormat="1" applyFont="1" applyFill="1" applyBorder="1" applyAlignment="1">
      <alignment/>
    </xf>
    <xf numFmtId="164" fontId="0" fillId="0" borderId="70" xfId="0" applyNumberFormat="1" applyFont="1" applyFill="1" applyBorder="1" applyAlignment="1">
      <alignment/>
    </xf>
    <xf numFmtId="0" fontId="0" fillId="0" borderId="85" xfId="0" applyFont="1" applyFill="1" applyBorder="1" applyAlignment="1">
      <alignment/>
    </xf>
    <xf numFmtId="165" fontId="0" fillId="0" borderId="86" xfId="0" applyNumberFormat="1" applyFont="1" applyFill="1" applyBorder="1" applyAlignment="1">
      <alignment/>
    </xf>
    <xf numFmtId="164" fontId="0" fillId="0" borderId="73" xfId="0" applyNumberFormat="1" applyFont="1" applyFill="1" applyBorder="1" applyAlignment="1">
      <alignment/>
    </xf>
    <xf numFmtId="0" fontId="0" fillId="0" borderId="62" xfId="0" applyBorder="1" applyAlignment="1">
      <alignment/>
    </xf>
    <xf numFmtId="0" fontId="2" fillId="0" borderId="70" xfId="0" applyFont="1" applyBorder="1" applyAlignment="1">
      <alignment/>
    </xf>
    <xf numFmtId="0" fontId="44" fillId="0" borderId="73" xfId="0" applyFont="1" applyBorder="1" applyAlignment="1">
      <alignment/>
    </xf>
    <xf numFmtId="2" fontId="0" fillId="0" borderId="70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2" fontId="0" fillId="0" borderId="73" xfId="0" applyNumberFormat="1" applyFont="1" applyFill="1" applyBorder="1" applyAlignment="1">
      <alignment/>
    </xf>
    <xf numFmtId="3" fontId="0" fillId="0" borderId="63" xfId="0" applyNumberFormat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64" xfId="0" applyBorder="1" applyAlignment="1">
      <alignment/>
    </xf>
    <xf numFmtId="3" fontId="2" fillId="0" borderId="61" xfId="0" applyNumberFormat="1" applyFont="1" applyFill="1" applyBorder="1" applyAlignment="1">
      <alignment/>
    </xf>
    <xf numFmtId="165" fontId="0" fillId="0" borderId="63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165" fontId="0" fillId="0" borderId="59" xfId="0" applyNumberFormat="1" applyFont="1" applyFill="1" applyBorder="1" applyAlignment="1">
      <alignment/>
    </xf>
    <xf numFmtId="165" fontId="0" fillId="0" borderId="60" xfId="0" applyNumberFormat="1" applyFont="1" applyFill="1" applyBorder="1" applyAlignment="1">
      <alignment/>
    </xf>
    <xf numFmtId="2" fontId="0" fillId="0" borderId="81" xfId="0" applyNumberFormat="1" applyFont="1" applyFill="1" applyBorder="1" applyAlignment="1">
      <alignment/>
    </xf>
    <xf numFmtId="0" fontId="0" fillId="0" borderId="49" xfId="0" applyFont="1" applyBorder="1" applyAlignment="1">
      <alignment/>
    </xf>
    <xf numFmtId="165" fontId="0" fillId="0" borderId="49" xfId="0" applyNumberFormat="1" applyFont="1" applyBorder="1" applyAlignment="1">
      <alignment/>
    </xf>
    <xf numFmtId="37" fontId="0" fillId="0" borderId="79" xfId="0" applyNumberFormat="1" applyBorder="1" applyAlignment="1">
      <alignment wrapText="1"/>
    </xf>
    <xf numFmtId="37" fontId="2" fillId="0" borderId="83" xfId="0" applyNumberFormat="1" applyFont="1" applyFill="1" applyBorder="1" applyAlignment="1">
      <alignment/>
    </xf>
    <xf numFmtId="37" fontId="0" fillId="0" borderId="85" xfId="0" applyNumberFormat="1" applyFont="1" applyFill="1" applyBorder="1" applyAlignment="1">
      <alignment/>
    </xf>
    <xf numFmtId="37" fontId="0" fillId="0" borderId="80" xfId="0" applyNumberFormat="1" applyFont="1" applyFill="1" applyBorder="1" applyAlignment="1">
      <alignment/>
    </xf>
    <xf numFmtId="37" fontId="0" fillId="0" borderId="83" xfId="0" applyNumberFormat="1" applyFont="1" applyFill="1" applyBorder="1" applyAlignment="1">
      <alignment/>
    </xf>
    <xf numFmtId="37" fontId="2" fillId="0" borderId="8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67" xfId="0" applyNumberFormat="1" applyBorder="1" applyAlignment="1">
      <alignment wrapText="1"/>
    </xf>
    <xf numFmtId="37" fontId="2" fillId="0" borderId="52" xfId="0" applyNumberFormat="1" applyFont="1" applyBorder="1" applyAlignment="1">
      <alignment/>
    </xf>
    <xf numFmtId="37" fontId="44" fillId="0" borderId="52" xfId="0" applyNumberFormat="1" applyFont="1" applyBorder="1" applyAlignment="1">
      <alignment/>
    </xf>
    <xf numFmtId="37" fontId="0" fillId="0" borderId="71" xfId="0" applyNumberFormat="1" applyBorder="1" applyAlignment="1">
      <alignment/>
    </xf>
    <xf numFmtId="37" fontId="0" fillId="0" borderId="52" xfId="0" applyNumberFormat="1" applyBorder="1" applyAlignment="1">
      <alignment/>
    </xf>
    <xf numFmtId="37" fontId="0" fillId="0" borderId="53" xfId="0" applyNumberFormat="1" applyBorder="1" applyAlignment="1">
      <alignment/>
    </xf>
    <xf numFmtId="37" fontId="2" fillId="0" borderId="61" xfId="0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37" fontId="0" fillId="0" borderId="75" xfId="0" applyNumberFormat="1" applyBorder="1" applyAlignment="1">
      <alignment wrapText="1"/>
    </xf>
    <xf numFmtId="37" fontId="2" fillId="0" borderId="84" xfId="0" applyNumberFormat="1" applyFont="1" applyFill="1" applyBorder="1" applyAlignment="1">
      <alignment/>
    </xf>
    <xf numFmtId="37" fontId="44" fillId="0" borderId="86" xfId="0" applyNumberFormat="1" applyFont="1" applyFill="1" applyBorder="1" applyAlignment="1">
      <alignment/>
    </xf>
    <xf numFmtId="37" fontId="0" fillId="0" borderId="84" xfId="0" applyNumberFormat="1" applyFont="1" applyFill="1" applyBorder="1" applyAlignment="1">
      <alignment/>
    </xf>
    <xf numFmtId="37" fontId="0" fillId="0" borderId="76" xfId="0" applyNumberFormat="1" applyFont="1" applyFill="1" applyBorder="1" applyAlignment="1">
      <alignment/>
    </xf>
    <xf numFmtId="37" fontId="0" fillId="0" borderId="86" xfId="0" applyNumberFormat="1" applyFont="1" applyFill="1" applyBorder="1" applyAlignment="1">
      <alignment/>
    </xf>
    <xf numFmtId="37" fontId="2" fillId="0" borderId="77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87" xfId="0" applyBorder="1" applyAlignment="1">
      <alignment/>
    </xf>
    <xf numFmtId="0" fontId="2" fillId="0" borderId="82" xfId="0" applyFont="1" applyFill="1" applyBorder="1" applyAlignment="1">
      <alignment/>
    </xf>
    <xf numFmtId="0" fontId="0" fillId="10" borderId="0" xfId="0" applyFill="1" applyAlignment="1">
      <alignment/>
    </xf>
    <xf numFmtId="0" fontId="2" fillId="10" borderId="88" xfId="0" applyFont="1" applyFill="1" applyBorder="1" applyAlignment="1">
      <alignment horizontal="center"/>
    </xf>
    <xf numFmtId="0" fontId="2" fillId="10" borderId="51" xfId="0" applyFont="1" applyFill="1" applyBorder="1" applyAlignment="1">
      <alignment horizontal="center"/>
    </xf>
    <xf numFmtId="0" fontId="2" fillId="10" borderId="89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0" xfId="0" applyAlignment="1">
      <alignment/>
    </xf>
    <xf numFmtId="0" fontId="2" fillId="0" borderId="8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8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95675"/>
      <rgbColor rgb="00CCFFFF"/>
      <rgbColor rgb="00660066"/>
      <rgbColor rgb="00FF8080"/>
      <rgbColor rgb="000066CC"/>
      <rgbColor rgb="00CCCCFF"/>
      <rgbColor rgb="00000080"/>
      <rgbColor rgb="00FF00FF"/>
      <rgbColor rgb="00637538"/>
      <rgbColor rgb="005E9EB7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worksheet" Target="worksheets/sheet15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Quadrant LQ Comparison- Illinois
</a:t>
            </a:r>
            <a:r>
              <a: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Green- Durable Mfg.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Brown- Nondurable Mfg.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'Data- 3digMFG'!$A$5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'Data- 3digMFG'!$B$29</c:f>
              <c:numCache>
                <c:ptCount val="1"/>
                <c:pt idx="0">
                  <c:v>0.7760230649279538</c:v>
                </c:pt>
              </c:numCache>
            </c:numRef>
          </c:xVal>
          <c:yVal>
            <c:numRef>
              <c:f>'Data- 3digMFG'!$E$5</c:f>
              <c:numCache>
                <c:ptCount val="1"/>
                <c:pt idx="0">
                  <c:v>17.358333333333334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'Data- 3digMFG'!$A$6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'Data- 3digMFG'!$B$30</c:f>
              <c:numCache>
                <c:ptCount val="1"/>
                <c:pt idx="0">
                  <c:v>1.2451380940762926</c:v>
                </c:pt>
              </c:numCache>
            </c:numRef>
          </c:xVal>
          <c:yVal>
            <c:numRef>
              <c:f>'Data- 3digMFG'!$E$6</c:f>
              <c:numCache>
                <c:ptCount val="1"/>
                <c:pt idx="0">
                  <c:v>25.716666666666672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'Data- 3digMFG'!$A$7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'Data- 3digMFG'!$B$31</c:f>
              <c:numCache>
                <c:ptCount val="1"/>
                <c:pt idx="0">
                  <c:v>1.6449301098493472</c:v>
                </c:pt>
              </c:numCache>
            </c:numRef>
          </c:xVal>
          <c:yVal>
            <c:numRef>
              <c:f>'Data- 3digMFG'!$E$7</c:f>
              <c:numCache>
                <c:ptCount val="1"/>
                <c:pt idx="0">
                  <c:v>108.96666666666668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'Data- 3digMFG'!$A$8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'Data- 3digMFG'!$B$32</c:f>
              <c:numCache>
                <c:ptCount val="1"/>
                <c:pt idx="0">
                  <c:v>1.7275331283280055</c:v>
                </c:pt>
              </c:numCache>
            </c:numRef>
          </c:xVal>
          <c:yVal>
            <c:numRef>
              <c:f>'Data- 3digMFG'!$E$8</c:f>
              <c:numCache>
                <c:ptCount val="1"/>
                <c:pt idx="0">
                  <c:v>87.375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'Data- 3digMFG'!$A$9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'Data- 3digMFG'!$B$33</c:f>
              <c:numCache>
                <c:ptCount val="1"/>
                <c:pt idx="0">
                  <c:v>0.7698206245578874</c:v>
                </c:pt>
              </c:numCache>
            </c:numRef>
          </c:xVal>
          <c:yVal>
            <c:numRef>
              <c:f>'Data- 3digMFG'!$E$9</c:f>
              <c:numCache>
                <c:ptCount val="1"/>
                <c:pt idx="0">
                  <c:v>45.05833333333334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'Data- 3digMFG'!$A$10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'Data- 3digMFG'!$B$34</c:f>
              <c:numCache>
                <c:ptCount val="1"/>
                <c:pt idx="0">
                  <c:v>1.5632844374601993</c:v>
                </c:pt>
              </c:numCache>
            </c:numRef>
          </c:xVal>
          <c:yVal>
            <c:numRef>
              <c:f>'Data- 3digMFG'!$E$10</c:f>
              <c:numCache>
                <c:ptCount val="1"/>
                <c:pt idx="0">
                  <c:v>30.791666666666668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'Data- 3digMFG'!$A$11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'Data- 3digMFG'!$B$35</c:f>
              <c:numCache>
                <c:ptCount val="1"/>
                <c:pt idx="0">
                  <c:v>0.592613167828937</c:v>
                </c:pt>
              </c:numCache>
            </c:numRef>
          </c:xVal>
          <c:yVal>
            <c:numRef>
              <c:f>'Data- 3digMFG'!$E$11</c:f>
              <c:numCache>
                <c:ptCount val="1"/>
                <c:pt idx="0">
                  <c:v>46.3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'Data- 3digMFG'!$A$12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'Data- 3digMFG'!$B$36</c:f>
              <c:numCache>
                <c:ptCount val="1"/>
                <c:pt idx="0">
                  <c:v>0.7186997471100197</c:v>
                </c:pt>
              </c:numCache>
            </c:numRef>
          </c:xVal>
          <c:yVal>
            <c:numRef>
              <c:f>'Data- 3digMFG'!$E$12</c:f>
              <c:numCache>
                <c:ptCount val="1"/>
                <c:pt idx="0">
                  <c:v>18.233333333333334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'Data- 3digMFG'!$A$13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'Data- 3digMFG'!$B$37</c:f>
              <c:numCache>
                <c:ptCount val="1"/>
                <c:pt idx="0">
                  <c:v>1.0983195593362969</c:v>
                </c:pt>
              </c:numCache>
            </c:numRef>
          </c:xVal>
          <c:yVal>
            <c:numRef>
              <c:f>'Data- 3digMFG'!$E$13</c:f>
              <c:numCache>
                <c:ptCount val="1"/>
                <c:pt idx="0">
                  <c:v>31.858333333333334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'Data- 3digMFG'!$A$14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'Data- 3digMFG'!$B$38</c:f>
              <c:numCache>
                <c:ptCount val="1"/>
                <c:pt idx="0">
                  <c:v>1.18607883651707</c:v>
                </c:pt>
              </c:numCache>
            </c:numRef>
          </c:xVal>
          <c:yVal>
            <c:numRef>
              <c:f>'Data- 3digMFG'!$E$14</c:f>
              <c:numCache>
                <c:ptCount val="1"/>
                <c:pt idx="0">
                  <c:v>78.39166666666667</c:v>
                </c:pt>
              </c:numCache>
            </c:numRef>
          </c:yVal>
          <c:smooth val="0"/>
        </c:ser>
        <c:ser>
          <c:idx val="15"/>
          <c:order val="10"/>
          <c:tx>
            <c:strRef>
              <c:f>'Data- 3digMFG'!$A$18</c:f>
              <c:strCache>
                <c:ptCount val="1"/>
                <c:pt idx="0">
                  <c:v>315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'Data- 3digMFG'!$B$42</c:f>
              <c:numCache>
                <c:ptCount val="1"/>
                <c:pt idx="0">
                  <c:v>0.416257699010059</c:v>
                </c:pt>
              </c:numCache>
            </c:numRef>
          </c:xVal>
          <c:yVal>
            <c:numRef>
              <c:f>'Data- 3digMFG'!$E$18</c:f>
              <c:numCache>
                <c:ptCount val="1"/>
                <c:pt idx="0">
                  <c:v>5.258333333333334</c:v>
                </c:pt>
              </c:numCache>
            </c:numRef>
          </c:yVal>
          <c:smooth val="0"/>
        </c:ser>
        <c:ser>
          <c:idx val="17"/>
          <c:order val="11"/>
          <c:tx>
            <c:strRef>
              <c:f>'Data- 3digMFG'!$A$20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'Data- 3digMFG'!$B$44</c:f>
              <c:numCache>
                <c:ptCount val="1"/>
                <c:pt idx="0">
                  <c:v>1.164473383201389</c:v>
                </c:pt>
              </c:numCache>
            </c:numRef>
          </c:xVal>
          <c:yVal>
            <c:numRef>
              <c:f>'Data- 3digMFG'!$E$20</c:f>
              <c:numCache>
                <c:ptCount val="1"/>
                <c:pt idx="0">
                  <c:v>25.53333333333333</c:v>
                </c:pt>
              </c:numCache>
            </c:numRef>
          </c:yVal>
          <c:smooth val="0"/>
        </c:ser>
        <c:ser>
          <c:idx val="18"/>
          <c:order val="12"/>
          <c:tx>
            <c:strRef>
              <c:f>'Data- 3digMFG'!$A$21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'Data- 3digMFG'!$B$45</c:f>
              <c:numCache>
                <c:ptCount val="1"/>
                <c:pt idx="0">
                  <c:v>1.506657679884053</c:v>
                </c:pt>
              </c:numCache>
            </c:numRef>
          </c:xVal>
          <c:yVal>
            <c:numRef>
              <c:f>'Data- 3digMFG'!$E$21</c:f>
              <c:numCache>
                <c:ptCount val="1"/>
                <c:pt idx="0">
                  <c:v>44.175</c:v>
                </c:pt>
              </c:numCache>
            </c:numRef>
          </c:yVal>
          <c:smooth val="0"/>
        </c:ser>
        <c:ser>
          <c:idx val="19"/>
          <c:order val="13"/>
          <c:tx>
            <c:strRef>
              <c:f>'Data- 3digMFG'!$A$22</c:f>
              <c:strCache>
                <c:ptCount val="1"/>
                <c:pt idx="0">
                  <c:v>324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'Data- 3digMFG'!$B$46</c:f>
              <c:numCache>
                <c:ptCount val="1"/>
                <c:pt idx="0">
                  <c:v>1.2964460428898315</c:v>
                </c:pt>
              </c:numCache>
            </c:numRef>
          </c:xVal>
          <c:yVal>
            <c:numRef>
              <c:f>'Data- 3digMFG'!$E$22</c:f>
              <c:numCache>
                <c:ptCount val="1"/>
                <c:pt idx="0">
                  <c:v>6.408333333333335</c:v>
                </c:pt>
              </c:numCache>
            </c:numRef>
          </c:yVal>
          <c:smooth val="0"/>
        </c:ser>
        <c:ser>
          <c:idx val="20"/>
          <c:order val="14"/>
          <c:tx>
            <c:strRef>
              <c:f>'Data- 3digMFG'!$A$23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'Data- 3digMFG'!$B$47</c:f>
              <c:numCache>
                <c:ptCount val="1"/>
                <c:pt idx="0">
                  <c:v>1.3254613660164136</c:v>
                </c:pt>
              </c:numCache>
            </c:numRef>
          </c:xVal>
          <c:yVal>
            <c:numRef>
              <c:f>'Data- 3digMFG'!$E$23</c:f>
              <c:numCache>
                <c:ptCount val="1"/>
                <c:pt idx="0">
                  <c:v>52.025</c:v>
                </c:pt>
              </c:numCache>
            </c:numRef>
          </c:yVal>
          <c:smooth val="0"/>
        </c:ser>
        <c:ser>
          <c:idx val="21"/>
          <c:order val="15"/>
          <c:tx>
            <c:strRef>
              <c:f>'Data- 3digMFG'!$A$24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'Data- 3digMFG'!$B$48</c:f>
              <c:numCache>
                <c:ptCount val="1"/>
                <c:pt idx="0">
                  <c:v>1.3867596228041286</c:v>
                </c:pt>
              </c:numCache>
            </c:numRef>
          </c:xVal>
          <c:yVal>
            <c:numRef>
              <c:f>'Data- 3digMFG'!$E$24</c:f>
              <c:numCache>
                <c:ptCount val="1"/>
                <c:pt idx="0">
                  <c:v>49.44166666666667</c:v>
                </c:pt>
              </c:numCache>
            </c:numRef>
          </c:yVal>
          <c:smooth val="0"/>
        </c:ser>
        <c:axId val="37482011"/>
        <c:axId val="1793780"/>
      </c:scatterChart>
      <c:valAx>
        <c:axId val="37482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1793780"/>
        <c:crossesAt val="38"/>
        <c:crossBetween val="midCat"/>
        <c:dispUnits/>
      </c:valAx>
      <c:valAx>
        <c:axId val="1793780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Payroll Employees (2004, Thous)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3748201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Industry by Concentration and Size- Indiana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7"/>
          <c:w val="0.98525"/>
          <c:h val="0.9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IndianaData!$A$5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IndianaData!$F$5</c:f>
              <c:numCache>
                <c:ptCount val="1"/>
                <c:pt idx="0">
                  <c:v>0.9718017670148137</c:v>
                </c:pt>
              </c:numCache>
            </c:numRef>
          </c:xVal>
          <c:yVal>
            <c:numRef>
              <c:f>IndianaData!$D$5</c:f>
              <c:numCache>
                <c:ptCount val="1"/>
                <c:pt idx="0">
                  <c:v>32121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IndianaData!$A$6</c:f>
              <c:strCache>
                <c:ptCount val="1"/>
                <c:pt idx="0">
                  <c:v>312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IndianaData!$F$6</c:f>
              <c:numCache>
                <c:ptCount val="1"/>
                <c:pt idx="0">
                  <c:v>0.8762967318844039</c:v>
                </c:pt>
              </c:numCache>
            </c:numRef>
          </c:xVal>
          <c:yVal>
            <c:numRef>
              <c:f>IndianaData!$D$6</c:f>
              <c:numCache>
                <c:ptCount val="1"/>
                <c:pt idx="0">
                  <c:v>3776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IndianaData!$A$7</c:f>
              <c:strCache>
                <c:ptCount val="1"/>
                <c:pt idx="0">
                  <c:v>313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IndianaData!$F$7</c:f>
              <c:numCache>
                <c:ptCount val="1"/>
                <c:pt idx="0">
                  <c:v>0.1060876098214291</c:v>
                </c:pt>
              </c:numCache>
            </c:numRef>
          </c:xVal>
          <c:yVal>
            <c:numRef>
              <c:f>IndianaData!$D$7</c:f>
              <c:numCache>
                <c:ptCount val="1"/>
                <c:pt idx="0">
                  <c:v>514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IndianaData!$A$8</c:f>
              <c:strCache>
                <c:ptCount val="1"/>
                <c:pt idx="0">
                  <c:v>314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IndianaData!$F$8</c:f>
              <c:numCache>
                <c:ptCount val="1"/>
                <c:pt idx="0">
                  <c:v>0.9183101122322876</c:v>
                </c:pt>
              </c:numCache>
            </c:numRef>
          </c:xVal>
          <c:yVal>
            <c:numRef>
              <c:f>IndianaData!$D$8</c:f>
              <c:numCache>
                <c:ptCount val="1"/>
                <c:pt idx="0">
                  <c:v>3480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IndianaData!$A$9</c:f>
              <c:strCache>
                <c:ptCount val="1"/>
                <c:pt idx="0">
                  <c:v>315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IndianaData!$F$9</c:f>
              <c:numCache>
                <c:ptCount val="1"/>
                <c:pt idx="0">
                  <c:v>0.23848326353359803</c:v>
                </c:pt>
              </c:numCache>
            </c:numRef>
          </c:xVal>
          <c:yVal>
            <c:numRef>
              <c:f>IndianaData!$D$9</c:f>
              <c:numCache>
                <c:ptCount val="1"/>
                <c:pt idx="0">
                  <c:v>1375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IndianaData!$A$10</c:f>
              <c:strCache>
                <c:ptCount val="1"/>
                <c:pt idx="0">
                  <c:v>316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IndianaData!$F$10</c:f>
              <c:numCache>
                <c:ptCount val="1"/>
                <c:pt idx="0">
                  <c:v>0.5048500461386479</c:v>
                </c:pt>
              </c:numCache>
            </c:numRef>
          </c:xVal>
          <c:yVal>
            <c:numRef>
              <c:f>IndianaData!$D$10</c:f>
              <c:numCache>
                <c:ptCount val="1"/>
                <c:pt idx="0">
                  <c:v>442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IndianaData!$A$11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IndianaData!$F$11</c:f>
              <c:numCache>
                <c:ptCount val="1"/>
                <c:pt idx="0">
                  <c:v>1.596210869613434</c:v>
                </c:pt>
              </c:numCache>
            </c:numRef>
          </c:xVal>
          <c:yVal>
            <c:numRef>
              <c:f>IndianaData!$D$11</c:f>
              <c:numCache>
                <c:ptCount val="1"/>
                <c:pt idx="0">
                  <c:v>19973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IndianaData!$A$12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IndianaData!$F$12</c:f>
              <c:numCache>
                <c:ptCount val="1"/>
                <c:pt idx="0">
                  <c:v>1.086198520115943</c:v>
                </c:pt>
              </c:numCache>
            </c:numRef>
          </c:xVal>
          <c:yVal>
            <c:numRef>
              <c:f>IndianaData!$D$12</c:f>
              <c:numCache>
                <c:ptCount val="1"/>
                <c:pt idx="0">
                  <c:v>11738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IndianaData!$A$13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IndianaData!$F$13</c:f>
              <c:numCache>
                <c:ptCount val="1"/>
                <c:pt idx="0">
                  <c:v>1.338556734738962</c:v>
                </c:pt>
              </c:numCache>
            </c:numRef>
          </c:xVal>
          <c:yVal>
            <c:numRef>
              <c:f>IndianaData!$D$13</c:f>
              <c:numCache>
                <c:ptCount val="1"/>
                <c:pt idx="0">
                  <c:v>19325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IndianaData!$A$14</c:f>
              <c:strCache>
                <c:ptCount val="1"/>
                <c:pt idx="0">
                  <c:v>324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IndianaData!$F$14</c:f>
              <c:numCache>
                <c:ptCount val="1"/>
                <c:pt idx="0">
                  <c:v>1.3307464762965089</c:v>
                </c:pt>
              </c:numCache>
            </c:numRef>
          </c:xVal>
          <c:yVal>
            <c:numRef>
              <c:f>IndianaData!$D$14</c:f>
              <c:numCache>
                <c:ptCount val="1"/>
                <c:pt idx="0">
                  <c:v>3342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IndianaData!$A$15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IndianaData!$F$15</c:f>
              <c:numCache>
                <c:ptCount val="1"/>
                <c:pt idx="0">
                  <c:v>1.6727786256165718</c:v>
                </c:pt>
              </c:numCache>
            </c:numRef>
          </c:xVal>
          <c:yVal>
            <c:numRef>
              <c:f>IndianaData!$D$15</c:f>
              <c:numCache>
                <c:ptCount val="1"/>
                <c:pt idx="0">
                  <c:v>32649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IndianaData!$A$16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95675"/>
                        </a:solidFill>
                        <a:latin typeface="Arial"/>
                        <a:ea typeface="Arial"/>
                        <a:cs typeface="Arial"/>
                      </a:rPr>
                      <a:t>326-Plastic Products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IndianaData!$F$16</c:f>
              <c:numCache>
                <c:ptCount val="1"/>
                <c:pt idx="0">
                  <c:v>2.4191976653480443</c:v>
                </c:pt>
              </c:numCache>
            </c:numRef>
          </c:xVal>
          <c:yVal>
            <c:numRef>
              <c:f>IndianaData!$D$16</c:f>
              <c:numCache>
                <c:ptCount val="1"/>
                <c:pt idx="0">
                  <c:v>43300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IndianaData!$A$17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IndianaData!$F$17</c:f>
              <c:numCache>
                <c:ptCount val="1"/>
                <c:pt idx="0">
                  <c:v>1.352204669422968</c:v>
                </c:pt>
              </c:numCache>
            </c:numRef>
          </c:xVal>
          <c:yVal>
            <c:numRef>
              <c:f>IndianaData!$D$17</c:f>
              <c:numCache>
                <c:ptCount val="1"/>
                <c:pt idx="0">
                  <c:v>15253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IndianaData!$A$18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331-Primary Metal
(Iron &amp; Steel Mills)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IndianaData!$F$18</c:f>
              <c:numCache>
                <c:ptCount val="1"/>
                <c:pt idx="0">
                  <c:v>4.631525832908958</c:v>
                </c:pt>
              </c:numCache>
            </c:numRef>
          </c:xVal>
          <c:yVal>
            <c:numRef>
              <c:f>IndianaData!$D$18</c:f>
              <c:numCache>
                <c:ptCount val="1"/>
                <c:pt idx="0">
                  <c:v>48177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IndianaData!$A$19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332-Fab. Metal Product
(Machine Shops &amp; Turned Prod.)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IndianaData!$F$19</c:f>
              <c:numCache>
                <c:ptCount val="1"/>
                <c:pt idx="0">
                  <c:v>1.7517354368171356</c:v>
                </c:pt>
              </c:numCache>
            </c:numRef>
          </c:xVal>
          <c:yVal>
            <c:numRef>
              <c:f>IndianaData!$D$19</c:f>
              <c:numCache>
                <c:ptCount val="1"/>
                <c:pt idx="0">
                  <c:v>59414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IndianaData!$A$20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IndianaData!$F$20</c:f>
              <c:numCache>
                <c:ptCount val="1"/>
                <c:pt idx="0">
                  <c:v>1.7398022757861513</c:v>
                </c:pt>
              </c:numCache>
            </c:numRef>
          </c:xVal>
          <c:yVal>
            <c:numRef>
              <c:f>IndianaData!$D$20</c:f>
              <c:numCache>
                <c:ptCount val="1"/>
                <c:pt idx="0">
                  <c:v>45075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IndianaData!$A$21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IndianaData!$F$21</c:f>
              <c:numCache>
                <c:ptCount val="1"/>
                <c:pt idx="0">
                  <c:v>0.721126406007423</c:v>
                </c:pt>
              </c:numCache>
            </c:numRef>
          </c:xVal>
          <c:yVal>
            <c:numRef>
              <c:f>IndianaData!$D$21</c:f>
              <c:numCache>
                <c:ptCount val="1"/>
                <c:pt idx="0">
                  <c:v>21107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IndianaData!$A$22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IndianaData!$F$22</c:f>
              <c:numCache>
                <c:ptCount val="1"/>
                <c:pt idx="0">
                  <c:v>1.3431591259542297</c:v>
                </c:pt>
              </c:numCache>
            </c:numRef>
          </c:xVal>
          <c:yVal>
            <c:numRef>
              <c:f>IndianaData!$D$22</c:f>
              <c:numCache>
                <c:ptCount val="1"/>
                <c:pt idx="0">
                  <c:v>13036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IndianaData!$A$23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336-Transportation Equip. (Motor Vehicle Parts)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IndianaData!$F$23</c:f>
              <c:numCache>
                <c:ptCount val="1"/>
                <c:pt idx="0">
                  <c:v>3.521725334328835</c:v>
                </c:pt>
              </c:numCache>
            </c:numRef>
          </c:xVal>
          <c:yVal>
            <c:numRef>
              <c:f>IndianaData!$D$23</c:f>
              <c:numCache>
                <c:ptCount val="1"/>
                <c:pt idx="0">
                  <c:v>139484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IndianaData!$A$24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IndianaData!$F$24</c:f>
              <c:numCache>
                <c:ptCount val="1"/>
                <c:pt idx="0">
                  <c:v>2.1775646951310805</c:v>
                </c:pt>
              </c:numCache>
            </c:numRef>
          </c:xVal>
          <c:yVal>
            <c:numRef>
              <c:f>IndianaData!$D$24</c:f>
              <c:numCache>
                <c:ptCount val="1"/>
                <c:pt idx="0">
                  <c:v>27532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IndianaData!$A$25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IndianaData!$F$25</c:f>
              <c:numCache>
                <c:ptCount val="1"/>
                <c:pt idx="0">
                  <c:v>2.064961275899194</c:v>
                </c:pt>
              </c:numCache>
            </c:numRef>
          </c:xVal>
          <c:yVal>
            <c:numRef>
              <c:f>IndianaData!$D$25</c:f>
              <c:numCache>
                <c:ptCount val="1"/>
                <c:pt idx="0">
                  <c:v>29937</c:v>
                </c:pt>
              </c:numCache>
            </c:numRef>
          </c:yVal>
          <c:smooth val="0"/>
        </c:ser>
        <c:axId val="13860581"/>
        <c:axId val="57636366"/>
      </c:scatterChart>
      <c:valAx>
        <c:axId val="1386058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Index of Concentration vs. U.S.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36366"/>
        <c:crossesAt val="20000"/>
        <c:crossBetween val="midCat"/>
        <c:dispUnits/>
      </c:valAx>
      <c:valAx>
        <c:axId val="5763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Payroll Employees (2005,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60581"/>
        <c:crossesAt val="1"/>
        <c:crossBetween val="midCat"/>
        <c:dispUnits>
          <c:builtInUnit val="thousands"/>
        </c:dispUnits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0.49825"/>
          <c:y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Industry by Concentration and Size- Iowa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25"/>
          <c:w val="0.98775"/>
          <c:h val="0.9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IowaData!$A$5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95675"/>
                        </a:solidFill>
                        <a:latin typeface="Arial"/>
                        <a:ea typeface="Arial"/>
                        <a:cs typeface="Arial"/>
                      </a:rPr>
                      <a:t>311- Food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IowaData!$F$5</c:f>
              <c:numCache>
                <c:ptCount val="1"/>
                <c:pt idx="0">
                  <c:v>3.067757302577219</c:v>
                </c:pt>
              </c:numCache>
            </c:numRef>
          </c:xVal>
          <c:yVal>
            <c:numRef>
              <c:f>IowaData!$D$5</c:f>
              <c:numCache>
                <c:ptCount val="1"/>
                <c:pt idx="0">
                  <c:v>49907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IowaData!$A$6</c:f>
              <c:strCache>
                <c:ptCount val="1"/>
                <c:pt idx="0">
                  <c:v>312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IowaData!$F$6</c:f>
              <c:numCache>
                <c:ptCount val="1"/>
                <c:pt idx="0">
                  <c:v>0.600231132151206</c:v>
                </c:pt>
              </c:numCache>
            </c:numRef>
          </c:xVal>
          <c:yVal>
            <c:numRef>
              <c:f>IowaData!$D$6</c:f>
              <c:numCache>
                <c:ptCount val="1"/>
                <c:pt idx="0">
                  <c:v>1273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IowaData!$A$7</c:f>
              <c:strCache>
                <c:ptCount val="1"/>
                <c:pt idx="0">
                  <c:v>313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IowaData!$F$7</c:f>
              <c:numCache>
                <c:ptCount val="1"/>
                <c:pt idx="0">
                  <c:v>0.0633212384392519</c:v>
                </c:pt>
              </c:numCache>
            </c:numRef>
          </c:xVal>
          <c:yVal>
            <c:numRef>
              <c:f>IowaData!$D$7</c:f>
              <c:numCache>
                <c:ptCount val="1"/>
                <c:pt idx="0">
                  <c:v>151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IowaData!$A$8</c:f>
              <c:strCache>
                <c:ptCount val="1"/>
                <c:pt idx="0">
                  <c:v>314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IowaData!$F$8</c:f>
              <c:numCache>
                <c:ptCount val="1"/>
                <c:pt idx="0">
                  <c:v>0.39460160216882023</c:v>
                </c:pt>
              </c:numCache>
            </c:numRef>
          </c:xVal>
          <c:yVal>
            <c:numRef>
              <c:f>IowaData!$D$8</c:f>
              <c:numCache>
                <c:ptCount val="1"/>
                <c:pt idx="0">
                  <c:v>736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IowaData!$A$9</c:f>
              <c:strCache>
                <c:ptCount val="1"/>
                <c:pt idx="0">
                  <c:v>315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IowaData!$F$9</c:f>
              <c:numCache>
                <c:ptCount val="1"/>
                <c:pt idx="0">
                  <c:v>0.6402963740969483</c:v>
                </c:pt>
              </c:numCache>
            </c:numRef>
          </c:xVal>
          <c:yVal>
            <c:numRef>
              <c:f>IowaData!$D$9</c:f>
              <c:numCache>
                <c:ptCount val="1"/>
                <c:pt idx="0">
                  <c:v>1817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IowaData!$A$10</c:f>
              <c:strCache>
                <c:ptCount val="1"/>
                <c:pt idx="0">
                  <c:v>316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IowaData!$F$10</c:f>
              <c:numCache>
                <c:ptCount val="1"/>
                <c:pt idx="0">
                  <c:v>1.0907089982294604</c:v>
                </c:pt>
              </c:numCache>
            </c:numRef>
          </c:xVal>
          <c:yVal>
            <c:numRef>
              <c:f>IowaData!$D$10</c:f>
              <c:numCache>
                <c:ptCount val="1"/>
                <c:pt idx="0">
                  <c:v>470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IowaData!$A$11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321- Wood Product
(Window &amp; Door)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IowaData!$F$11</c:f>
              <c:numCache>
                <c:ptCount val="1"/>
                <c:pt idx="0">
                  <c:v>2.0181528568949108</c:v>
                </c:pt>
              </c:numCache>
            </c:numRef>
          </c:xVal>
          <c:yVal>
            <c:numRef>
              <c:f>IowaData!$D$11</c:f>
              <c:numCache>
                <c:ptCount val="1"/>
                <c:pt idx="0">
                  <c:v>12429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IowaData!$A$12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IowaData!$F$12</c:f>
              <c:numCache>
                <c:ptCount val="1"/>
                <c:pt idx="0">
                  <c:v>0.8484990145391319</c:v>
                </c:pt>
              </c:numCache>
            </c:numRef>
          </c:xVal>
          <c:yVal>
            <c:numRef>
              <c:f>IowaData!$D$12</c:f>
              <c:numCache>
                <c:ptCount val="1"/>
                <c:pt idx="0">
                  <c:v>4513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IowaData!$A$13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IowaData!$F$13</c:f>
              <c:numCache>
                <c:ptCount val="1"/>
                <c:pt idx="0">
                  <c:v>1.1886096863741673</c:v>
                </c:pt>
              </c:numCache>
            </c:numRef>
          </c:xVal>
          <c:yVal>
            <c:numRef>
              <c:f>IowaData!$D$13</c:f>
              <c:numCache>
                <c:ptCount val="1"/>
                <c:pt idx="0">
                  <c:v>8446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IowaData!$A$14</c:f>
              <c:strCache>
                <c:ptCount val="1"/>
                <c:pt idx="0">
                  <c:v>324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IowaData!$F$14</c:f>
              <c:numCache>
                <c:ptCount val="1"/>
                <c:pt idx="0">
                  <c:v>0.2645498618849814</c:v>
                </c:pt>
              </c:numCache>
            </c:numRef>
          </c:xVal>
          <c:yVal>
            <c:numRef>
              <c:f>IowaData!$D$14</c:f>
              <c:numCache>
                <c:ptCount val="1"/>
                <c:pt idx="0">
                  <c:v>327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IowaData!$A$15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IowaData!$F$15</c:f>
              <c:numCache>
                <c:ptCount val="1"/>
                <c:pt idx="0">
                  <c:v>0.741589213958402</c:v>
                </c:pt>
              </c:numCache>
            </c:numRef>
          </c:xVal>
          <c:yVal>
            <c:numRef>
              <c:f>IowaData!$D$15</c:f>
              <c:numCache>
                <c:ptCount val="1"/>
                <c:pt idx="0">
                  <c:v>7124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IowaData!$A$16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IowaData!$F$16</c:f>
              <c:numCache>
                <c:ptCount val="1"/>
                <c:pt idx="0">
                  <c:v>1.5148615538538714</c:v>
                </c:pt>
              </c:numCache>
            </c:numRef>
          </c:xVal>
          <c:yVal>
            <c:numRef>
              <c:f>IowaData!$D$16</c:f>
              <c:numCache>
                <c:ptCount val="1"/>
                <c:pt idx="0">
                  <c:v>13345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IowaData!$A$17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IowaData!$F$17</c:f>
              <c:numCache>
                <c:ptCount val="1"/>
                <c:pt idx="0">
                  <c:v>1.1505963067549942</c:v>
                </c:pt>
              </c:numCache>
            </c:numRef>
          </c:xVal>
          <c:yVal>
            <c:numRef>
              <c:f>IowaData!$D$17</c:f>
              <c:numCache>
                <c:ptCount val="1"/>
                <c:pt idx="0">
                  <c:v>6388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IowaData!$A$18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IowaData!$F$18</c:f>
              <c:numCache>
                <c:ptCount val="1"/>
                <c:pt idx="0">
                  <c:v>1.6163047435642304</c:v>
                </c:pt>
              </c:numCache>
            </c:numRef>
          </c:xVal>
          <c:yVal>
            <c:numRef>
              <c:f>IowaData!$D$18</c:f>
              <c:numCache>
                <c:ptCount val="1"/>
                <c:pt idx="0">
                  <c:v>8275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IowaData!$A$19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IowaData!$F$19</c:f>
              <c:numCache>
                <c:ptCount val="1"/>
                <c:pt idx="0">
                  <c:v>1.2196907630139355</c:v>
                </c:pt>
              </c:numCache>
            </c:numRef>
          </c:xVal>
          <c:yVal>
            <c:numRef>
              <c:f>IowaData!$D$19</c:f>
              <c:numCache>
                <c:ptCount val="1"/>
                <c:pt idx="0">
                  <c:v>20361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IowaData!$A$20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333-Machinery (Agricultural)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IowaData!$F$20</c:f>
              <c:numCache>
                <c:ptCount val="1"/>
                <c:pt idx="0">
                  <c:v>2.78396274608385</c:v>
                </c:pt>
              </c:numCache>
            </c:numRef>
          </c:xVal>
          <c:yVal>
            <c:numRef>
              <c:f>IowaData!$D$20</c:f>
              <c:numCache>
                <c:ptCount val="1"/>
                <c:pt idx="0">
                  <c:v>35500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IowaData!$A$21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IowaData!$F$21</c:f>
              <c:numCache>
                <c:ptCount val="1"/>
                <c:pt idx="0">
                  <c:v>0.8647075684298927</c:v>
                </c:pt>
              </c:numCache>
            </c:numRef>
          </c:xVal>
          <c:yVal>
            <c:numRef>
              <c:f>IowaData!$D$21</c:f>
              <c:numCache>
                <c:ptCount val="1"/>
                <c:pt idx="0">
                  <c:v>12457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IowaData!$A$22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335-Electrical Equipment, etc. (Household Appliances)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IowaData!$F$22</c:f>
              <c:numCache>
                <c:ptCount val="1"/>
                <c:pt idx="0">
                  <c:v>2.1030383695677677</c:v>
                </c:pt>
              </c:numCache>
            </c:numRef>
          </c:xVal>
          <c:yVal>
            <c:numRef>
              <c:f>IowaData!$D$22</c:f>
              <c:numCache>
                <c:ptCount val="1"/>
                <c:pt idx="0">
                  <c:v>10046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IowaData!$A$23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IowaData!$F$23</c:f>
              <c:numCache>
                <c:ptCount val="1"/>
                <c:pt idx="0">
                  <c:v>1.0399167968770886</c:v>
                </c:pt>
              </c:numCache>
            </c:numRef>
          </c:xVal>
          <c:yVal>
            <c:numRef>
              <c:f>IowaData!$D$23</c:f>
              <c:numCache>
                <c:ptCount val="1"/>
                <c:pt idx="0">
                  <c:v>20272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IowaData!$A$24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IowaData!$F$24</c:f>
              <c:numCache>
                <c:ptCount val="1"/>
                <c:pt idx="0">
                  <c:v>1.5876733594978112</c:v>
                </c:pt>
              </c:numCache>
            </c:numRef>
          </c:xVal>
          <c:yVal>
            <c:numRef>
              <c:f>IowaData!$D$24</c:f>
              <c:numCache>
                <c:ptCount val="1"/>
                <c:pt idx="0">
                  <c:v>9880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IowaData!$A$25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IowaData!$F$25</c:f>
              <c:numCache>
                <c:ptCount val="1"/>
                <c:pt idx="0">
                  <c:v>0.7536944885485424</c:v>
                </c:pt>
              </c:numCache>
            </c:numRef>
          </c:xVal>
          <c:yVal>
            <c:numRef>
              <c:f>IowaData!$D$25</c:f>
              <c:numCache>
                <c:ptCount val="1"/>
                <c:pt idx="0">
                  <c:v>5378</c:v>
                </c:pt>
              </c:numCache>
            </c:numRef>
          </c:yVal>
          <c:smooth val="0"/>
        </c:ser>
        <c:axId val="48965247"/>
        <c:axId val="38034040"/>
      </c:scatterChart>
      <c:valAx>
        <c:axId val="4896524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Index of Concentration vs. U.S.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34040"/>
        <c:crossesAt val="8000"/>
        <c:crossBetween val="midCat"/>
        <c:dispUnits/>
      </c:valAx>
      <c:valAx>
        <c:axId val="38034040"/>
        <c:scaling>
          <c:orientation val="minMax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Payroll Employees (2005,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65247"/>
        <c:crossesAt val="1"/>
        <c:crossBetween val="midCat"/>
        <c:dispUnits>
          <c:builtInUnit val="thousands"/>
        </c:dispUnits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0.293"/>
          <c:y val="0.0425"/>
          <c:w val="0.41175"/>
          <c:h val="0.0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Industry by Concentration and Size- Michigan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575"/>
          <c:w val="0.9755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MichiganData!$A$5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MichiganData!$F$5</c:f>
              <c:numCache>
                <c:ptCount val="1"/>
                <c:pt idx="0">
                  <c:v>0.6644012268521572</c:v>
                </c:pt>
              </c:numCache>
            </c:numRef>
          </c:xVal>
          <c:yVal>
            <c:numRef>
              <c:f>MichiganData!$D$5</c:f>
              <c:numCache>
                <c:ptCount val="1"/>
                <c:pt idx="0">
                  <c:v>32498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MichiganData!$A$6</c:f>
              <c:strCache>
                <c:ptCount val="1"/>
                <c:pt idx="0">
                  <c:v>312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MichiganData!$F$6</c:f>
              <c:numCache>
                <c:ptCount val="1"/>
                <c:pt idx="0">
                  <c:v>0.7290610839526132</c:v>
                </c:pt>
              </c:numCache>
            </c:numRef>
          </c:xVal>
          <c:yVal>
            <c:numRef>
              <c:f>MichiganData!$D$6</c:f>
              <c:numCache>
                <c:ptCount val="1"/>
                <c:pt idx="0">
                  <c:v>4649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MichiganData!$A$7</c:f>
              <c:strCache>
                <c:ptCount val="1"/>
                <c:pt idx="0">
                  <c:v>313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MichiganData!$F$7</c:f>
              <c:numCache>
                <c:ptCount val="1"/>
                <c:pt idx="0">
                  <c:v>0.094143530959493</c:v>
                </c:pt>
              </c:numCache>
            </c:numRef>
          </c:xVal>
          <c:yVal>
            <c:numRef>
              <c:f>MichiganData!$D$7</c:f>
              <c:numCache>
                <c:ptCount val="1"/>
                <c:pt idx="0">
                  <c:v>675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MichiganData!$A$8</c:f>
              <c:strCache>
                <c:ptCount val="1"/>
                <c:pt idx="0">
                  <c:v>314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MichiganData!$F$8</c:f>
              <c:numCache>
                <c:ptCount val="1"/>
                <c:pt idx="0">
                  <c:v>0.434739386751235</c:v>
                </c:pt>
              </c:numCache>
            </c:numRef>
          </c:xVal>
          <c:yVal>
            <c:numRef>
              <c:f>MichiganData!$D$8</c:f>
              <c:numCache>
                <c:ptCount val="1"/>
                <c:pt idx="0">
                  <c:v>2438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MichiganData!$A$9</c:f>
              <c:strCache>
                <c:ptCount val="1"/>
                <c:pt idx="0">
                  <c:v>315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9567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MichiganData!$F$9</c:f>
              <c:numCache>
                <c:ptCount val="1"/>
                <c:pt idx="0">
                  <c:v>0.09118427919532314</c:v>
                </c:pt>
              </c:numCache>
            </c:numRef>
          </c:xVal>
          <c:yVal>
            <c:numRef>
              <c:f>MichiganData!$D$9</c:f>
              <c:numCache>
                <c:ptCount val="1"/>
                <c:pt idx="0">
                  <c:v>778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MichiganData!$A$10</c:f>
              <c:strCache>
                <c:ptCount val="1"/>
                <c:pt idx="0">
                  <c:v>316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MichiganData!$F$10</c:f>
              <c:numCache>
                <c:ptCount val="1"/>
                <c:pt idx="0">
                  <c:v>1.0026155740095553</c:v>
                </c:pt>
              </c:numCache>
            </c:numRef>
          </c:xVal>
          <c:yVal>
            <c:numRef>
              <c:f>MichiganData!$D$10</c:f>
              <c:numCache>
                <c:ptCount val="1"/>
                <c:pt idx="0">
                  <c:v>1299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MichiganData!$A$11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MichiganData!$F$11</c:f>
              <c:numCache>
                <c:ptCount val="1"/>
                <c:pt idx="0">
                  <c:v>0.6143042664395486</c:v>
                </c:pt>
              </c:numCache>
            </c:numRef>
          </c:xVal>
          <c:yVal>
            <c:numRef>
              <c:f>MichiganData!$D$11</c:f>
              <c:numCache>
                <c:ptCount val="1"/>
                <c:pt idx="0">
                  <c:v>11375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MichiganData!$A$12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MichiganData!$F$12</c:f>
              <c:numCache>
                <c:ptCount val="1"/>
                <c:pt idx="0">
                  <c:v>0.9134631373223028</c:v>
                </c:pt>
              </c:numCache>
            </c:numRef>
          </c:xVal>
          <c:yVal>
            <c:numRef>
              <c:f>MichiganData!$D$12</c:f>
              <c:numCache>
                <c:ptCount val="1"/>
                <c:pt idx="0">
                  <c:v>14608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MichiganData!$A$13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MichiganData!$F$13</c:f>
              <c:numCache>
                <c:ptCount val="1"/>
                <c:pt idx="0">
                  <c:v>0.8375015263462656</c:v>
                </c:pt>
              </c:numCache>
            </c:numRef>
          </c:xVal>
          <c:yVal>
            <c:numRef>
              <c:f>MichiganData!$D$13</c:f>
              <c:numCache>
                <c:ptCount val="1"/>
                <c:pt idx="0">
                  <c:v>17893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MichiganData!$A$14</c:f>
              <c:strCache>
                <c:ptCount val="1"/>
                <c:pt idx="0">
                  <c:v>324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MichiganData!$F$14</c:f>
              <c:numCache>
                <c:ptCount val="1"/>
                <c:pt idx="0">
                  <c:v>0.3990388633478329</c:v>
                </c:pt>
              </c:numCache>
            </c:numRef>
          </c:xVal>
          <c:yVal>
            <c:numRef>
              <c:f>MichiganData!$D$14</c:f>
              <c:numCache>
                <c:ptCount val="1"/>
                <c:pt idx="0">
                  <c:v>1483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MichiganData!$A$15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MichiganData!$F$15</c:f>
              <c:numCache>
                <c:ptCount val="1"/>
                <c:pt idx="0">
                  <c:v>1.034128325430757</c:v>
                </c:pt>
              </c:numCache>
            </c:numRef>
          </c:xVal>
          <c:yVal>
            <c:numRef>
              <c:f>MichiganData!$D$15</c:f>
              <c:numCache>
                <c:ptCount val="1"/>
                <c:pt idx="0">
                  <c:v>29869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MichiganData!$A$16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MichiganData!$F$16</c:f>
              <c:numCache>
                <c:ptCount val="1"/>
                <c:pt idx="0">
                  <c:v>1.6097759990342784</c:v>
                </c:pt>
              </c:numCache>
            </c:numRef>
          </c:xVal>
          <c:yVal>
            <c:numRef>
              <c:f>MichiganData!$D$16</c:f>
              <c:numCache>
                <c:ptCount val="1"/>
                <c:pt idx="0">
                  <c:v>42638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MichiganData!$A$17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MichiganData!$F$17</c:f>
              <c:numCache>
                <c:ptCount val="1"/>
                <c:pt idx="0">
                  <c:v>0.9701222388571321</c:v>
                </c:pt>
              </c:numCache>
            </c:numRef>
          </c:xVal>
          <c:yVal>
            <c:numRef>
              <c:f>MichiganData!$D$17</c:f>
              <c:numCache>
                <c:ptCount val="1"/>
                <c:pt idx="0">
                  <c:v>16194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MichiganData!$A$18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825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331-Primary Metal (Foundries)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MichiganData!$F$18</c:f>
              <c:numCache>
                <c:ptCount val="1"/>
                <c:pt idx="0">
                  <c:v>1.755184195389277</c:v>
                </c:pt>
              </c:numCache>
            </c:numRef>
          </c:xVal>
          <c:yVal>
            <c:numRef>
              <c:f>MichiganData!$D$18</c:f>
              <c:numCache>
                <c:ptCount val="1"/>
                <c:pt idx="0">
                  <c:v>27018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MichiganData!$A$19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332-Fab. Metal Product
(Machine Shops &amp; Turned Prod.)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MichiganData!$F$19</c:f>
              <c:numCache>
                <c:ptCount val="1"/>
                <c:pt idx="0">
                  <c:v>1.6796477822660818</c:v>
                </c:pt>
              </c:numCache>
            </c:numRef>
          </c:xVal>
          <c:yVal>
            <c:numRef>
              <c:f>MichiganData!$D$19</c:f>
              <c:numCache>
                <c:ptCount val="1"/>
                <c:pt idx="0">
                  <c:v>84305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MichiganData!$A$20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333-Machinery (Metalworking)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MichiganData!$F$20</c:f>
              <c:numCache>
                <c:ptCount val="1"/>
                <c:pt idx="0">
                  <c:v>1.9647430464575628</c:v>
                </c:pt>
              </c:numCache>
            </c:numRef>
          </c:xVal>
          <c:yVal>
            <c:numRef>
              <c:f>MichiganData!$D$20</c:f>
              <c:numCache>
                <c:ptCount val="1"/>
                <c:pt idx="0">
                  <c:v>75328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MichiganData!$A$21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MichiganData!$F$21</c:f>
              <c:numCache>
                <c:ptCount val="1"/>
                <c:pt idx="0">
                  <c:v>0.46714510090212635</c:v>
                </c:pt>
              </c:numCache>
            </c:numRef>
          </c:xVal>
          <c:yVal>
            <c:numRef>
              <c:f>MichiganData!$D$21</c:f>
              <c:numCache>
                <c:ptCount val="1"/>
                <c:pt idx="0">
                  <c:v>20234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MichiganData!$A$22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MichiganData!$F$22</c:f>
              <c:numCache>
                <c:ptCount val="1"/>
                <c:pt idx="0">
                  <c:v>0.9224681492479256</c:v>
                </c:pt>
              </c:numCache>
            </c:numRef>
          </c:xVal>
          <c:yVal>
            <c:numRef>
              <c:f>MichiganData!$D$22</c:f>
              <c:numCache>
                <c:ptCount val="1"/>
                <c:pt idx="0">
                  <c:v>13249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MichiganData!$A$23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336-Transportation
(Motor Vehicles &amp; Parts)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MichiganData!$F$23</c:f>
              <c:numCache>
                <c:ptCount val="1"/>
                <c:pt idx="0">
                  <c:v>4.065985344231403</c:v>
                </c:pt>
              </c:numCache>
            </c:numRef>
          </c:xVal>
          <c:yVal>
            <c:numRef>
              <c:f>MichiganData!$D$23</c:f>
              <c:numCache>
                <c:ptCount val="1"/>
                <c:pt idx="0">
                  <c:v>238314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MichiganData!$A$24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MichiganData!$F$24</c:f>
              <c:numCache>
                <c:ptCount val="1"/>
                <c:pt idx="0">
                  <c:v>1.3630435785195936</c:v>
                </c:pt>
              </c:numCache>
            </c:numRef>
          </c:xVal>
          <c:yVal>
            <c:numRef>
              <c:f>MichiganData!$D$24</c:f>
              <c:numCache>
                <c:ptCount val="1"/>
                <c:pt idx="0">
                  <c:v>25503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MichiganData!$A$25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MichiganData!$F$25</c:f>
              <c:numCache>
                <c:ptCount val="1"/>
                <c:pt idx="0">
                  <c:v>0.8257145843430063</c:v>
                </c:pt>
              </c:numCache>
            </c:numRef>
          </c:xVal>
          <c:yVal>
            <c:numRef>
              <c:f>MichiganData!$D$25</c:f>
              <c:numCache>
                <c:ptCount val="1"/>
                <c:pt idx="0">
                  <c:v>17715</c:v>
                </c:pt>
              </c:numCache>
            </c:numRef>
          </c:yVal>
          <c:smooth val="0"/>
        </c:ser>
        <c:axId val="6762041"/>
        <c:axId val="60858370"/>
      </c:scatterChart>
      <c:valAx>
        <c:axId val="6762041"/>
        <c:scaling>
          <c:orientation val="minMax"/>
          <c:max val="4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Index of Concentration vs. U.S.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858370"/>
        <c:crossesAt val="18000"/>
        <c:crossBetween val="midCat"/>
        <c:dispUnits/>
        <c:majorUnit val="0.2"/>
      </c:valAx>
      <c:valAx>
        <c:axId val="60858370"/>
        <c:scaling>
          <c:orientation val="minMax"/>
          <c:max val="24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Payroll Employees (2005,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midCat"/>
        <c:dispUnits>
          <c:builtInUnit val="thousands"/>
        </c:dispUnits>
        <c:majorUnit val="25000"/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0.5"/>
          <c:y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Industry by Concentration and Size- Michigan excluding NAICS 336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575"/>
          <c:w val="0.9675"/>
          <c:h val="0.9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MichiganData!$A$5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MichiganData!$F$5</c:f>
              <c:numCache>
                <c:ptCount val="1"/>
                <c:pt idx="0">
                  <c:v>0.6644012268521572</c:v>
                </c:pt>
              </c:numCache>
            </c:numRef>
          </c:xVal>
          <c:yVal>
            <c:numRef>
              <c:f>MichiganData!$D$5</c:f>
              <c:numCache>
                <c:ptCount val="1"/>
                <c:pt idx="0">
                  <c:v>32498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MichiganData!$A$6</c:f>
              <c:strCache>
                <c:ptCount val="1"/>
                <c:pt idx="0">
                  <c:v>312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MichiganData!$F$6</c:f>
              <c:numCache>
                <c:ptCount val="1"/>
                <c:pt idx="0">
                  <c:v>0.7290610839526132</c:v>
                </c:pt>
              </c:numCache>
            </c:numRef>
          </c:xVal>
          <c:yVal>
            <c:numRef>
              <c:f>MichiganData!$D$6</c:f>
              <c:numCache>
                <c:ptCount val="1"/>
                <c:pt idx="0">
                  <c:v>4649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MichiganData!$A$7</c:f>
              <c:strCache>
                <c:ptCount val="1"/>
                <c:pt idx="0">
                  <c:v>313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MichiganData!$F$7</c:f>
              <c:numCache>
                <c:ptCount val="1"/>
                <c:pt idx="0">
                  <c:v>0.094143530959493</c:v>
                </c:pt>
              </c:numCache>
            </c:numRef>
          </c:xVal>
          <c:yVal>
            <c:numRef>
              <c:f>MichiganData!$D$7</c:f>
              <c:numCache>
                <c:ptCount val="1"/>
                <c:pt idx="0">
                  <c:v>675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MichiganData!$A$8</c:f>
              <c:strCache>
                <c:ptCount val="1"/>
                <c:pt idx="0">
                  <c:v>314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MichiganData!$F$8</c:f>
              <c:numCache>
                <c:ptCount val="1"/>
                <c:pt idx="0">
                  <c:v>0.434739386751235</c:v>
                </c:pt>
              </c:numCache>
            </c:numRef>
          </c:xVal>
          <c:yVal>
            <c:numRef>
              <c:f>MichiganData!$D$8</c:f>
              <c:numCache>
                <c:ptCount val="1"/>
                <c:pt idx="0">
                  <c:v>2438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MichiganData!$A$9</c:f>
              <c:strCache>
                <c:ptCount val="1"/>
                <c:pt idx="0">
                  <c:v>315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9567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MichiganData!$F$9</c:f>
              <c:numCache>
                <c:ptCount val="1"/>
                <c:pt idx="0">
                  <c:v>0.09118427919532314</c:v>
                </c:pt>
              </c:numCache>
            </c:numRef>
          </c:xVal>
          <c:yVal>
            <c:numRef>
              <c:f>MichiganData!$D$9</c:f>
              <c:numCache>
                <c:ptCount val="1"/>
                <c:pt idx="0">
                  <c:v>778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MichiganData!$A$10</c:f>
              <c:strCache>
                <c:ptCount val="1"/>
                <c:pt idx="0">
                  <c:v>316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MichiganData!$F$10</c:f>
              <c:numCache>
                <c:ptCount val="1"/>
                <c:pt idx="0">
                  <c:v>1.0026155740095553</c:v>
                </c:pt>
              </c:numCache>
            </c:numRef>
          </c:xVal>
          <c:yVal>
            <c:numRef>
              <c:f>MichiganData!$D$10</c:f>
              <c:numCache>
                <c:ptCount val="1"/>
                <c:pt idx="0">
                  <c:v>1299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MichiganData!$A$11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MichiganData!$F$11</c:f>
              <c:numCache>
                <c:ptCount val="1"/>
                <c:pt idx="0">
                  <c:v>0.6143042664395486</c:v>
                </c:pt>
              </c:numCache>
            </c:numRef>
          </c:xVal>
          <c:yVal>
            <c:numRef>
              <c:f>MichiganData!$D$11</c:f>
              <c:numCache>
                <c:ptCount val="1"/>
                <c:pt idx="0">
                  <c:v>11375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MichiganData!$A$12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MichiganData!$F$12</c:f>
              <c:numCache>
                <c:ptCount val="1"/>
                <c:pt idx="0">
                  <c:v>0.9134631373223028</c:v>
                </c:pt>
              </c:numCache>
            </c:numRef>
          </c:xVal>
          <c:yVal>
            <c:numRef>
              <c:f>MichiganData!$D$12</c:f>
              <c:numCache>
                <c:ptCount val="1"/>
                <c:pt idx="0">
                  <c:v>14608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MichiganData!$A$13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MichiganData!$F$13</c:f>
              <c:numCache>
                <c:ptCount val="1"/>
                <c:pt idx="0">
                  <c:v>0.8375015263462656</c:v>
                </c:pt>
              </c:numCache>
            </c:numRef>
          </c:xVal>
          <c:yVal>
            <c:numRef>
              <c:f>MichiganData!$D$13</c:f>
              <c:numCache>
                <c:ptCount val="1"/>
                <c:pt idx="0">
                  <c:v>17893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MichiganData!$A$14</c:f>
              <c:strCache>
                <c:ptCount val="1"/>
                <c:pt idx="0">
                  <c:v>324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MichiganData!$F$14</c:f>
              <c:numCache>
                <c:ptCount val="1"/>
                <c:pt idx="0">
                  <c:v>0.3990388633478329</c:v>
                </c:pt>
              </c:numCache>
            </c:numRef>
          </c:xVal>
          <c:yVal>
            <c:numRef>
              <c:f>MichiganData!$D$14</c:f>
              <c:numCache>
                <c:ptCount val="1"/>
                <c:pt idx="0">
                  <c:v>1483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MichiganData!$A$15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MichiganData!$F$15</c:f>
              <c:numCache>
                <c:ptCount val="1"/>
                <c:pt idx="0">
                  <c:v>1.034128325430757</c:v>
                </c:pt>
              </c:numCache>
            </c:numRef>
          </c:xVal>
          <c:yVal>
            <c:numRef>
              <c:f>MichiganData!$D$15</c:f>
              <c:numCache>
                <c:ptCount val="1"/>
                <c:pt idx="0">
                  <c:v>29869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MichiganData!$A$16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95675"/>
                        </a:solidFill>
                        <a:latin typeface="Arial"/>
                        <a:ea typeface="Arial"/>
                        <a:cs typeface="Arial"/>
                      </a:rPr>
                      <a:t>326- Plastic Products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MichiganData!$F$16</c:f>
              <c:numCache>
                <c:ptCount val="1"/>
                <c:pt idx="0">
                  <c:v>1.6097759990342784</c:v>
                </c:pt>
              </c:numCache>
            </c:numRef>
          </c:xVal>
          <c:yVal>
            <c:numRef>
              <c:f>MichiganData!$D$16</c:f>
              <c:numCache>
                <c:ptCount val="1"/>
                <c:pt idx="0">
                  <c:v>42638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MichiganData!$A$17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MichiganData!$F$17</c:f>
              <c:numCache>
                <c:ptCount val="1"/>
                <c:pt idx="0">
                  <c:v>0.9701222388571321</c:v>
                </c:pt>
              </c:numCache>
            </c:numRef>
          </c:xVal>
          <c:yVal>
            <c:numRef>
              <c:f>MichiganData!$D$17</c:f>
              <c:numCache>
                <c:ptCount val="1"/>
                <c:pt idx="0">
                  <c:v>16194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MichiganData!$A$18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331- Primary Metal (Foundries)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MichiganData!$F$18</c:f>
              <c:numCache>
                <c:ptCount val="1"/>
                <c:pt idx="0">
                  <c:v>1.755184195389277</c:v>
                </c:pt>
              </c:numCache>
            </c:numRef>
          </c:xVal>
          <c:yVal>
            <c:numRef>
              <c:f>MichiganData!$D$18</c:f>
              <c:numCache>
                <c:ptCount val="1"/>
                <c:pt idx="0">
                  <c:v>27018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MichiganData!$A$19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332-Fab. Metal Product
(Machine Shops &amp; Turned Prod.)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MichiganData!$F$19</c:f>
              <c:numCache>
                <c:ptCount val="1"/>
                <c:pt idx="0">
                  <c:v>1.6796477822660818</c:v>
                </c:pt>
              </c:numCache>
            </c:numRef>
          </c:xVal>
          <c:yVal>
            <c:numRef>
              <c:f>MichiganData!$D$19</c:f>
              <c:numCache>
                <c:ptCount val="1"/>
                <c:pt idx="0">
                  <c:v>84305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MichiganData!$A$20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333-Machinery (Metalworking)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MichiganData!$F$20</c:f>
              <c:numCache>
                <c:ptCount val="1"/>
                <c:pt idx="0">
                  <c:v>1.9647430464575628</c:v>
                </c:pt>
              </c:numCache>
            </c:numRef>
          </c:xVal>
          <c:yVal>
            <c:numRef>
              <c:f>MichiganData!$D$20</c:f>
              <c:numCache>
                <c:ptCount val="1"/>
                <c:pt idx="0">
                  <c:v>75328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MichiganData!$A$21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MichiganData!$F$21</c:f>
              <c:numCache>
                <c:ptCount val="1"/>
                <c:pt idx="0">
                  <c:v>0.46714510090212635</c:v>
                </c:pt>
              </c:numCache>
            </c:numRef>
          </c:xVal>
          <c:yVal>
            <c:numRef>
              <c:f>MichiganData!$D$21</c:f>
              <c:numCache>
                <c:ptCount val="1"/>
                <c:pt idx="0">
                  <c:v>20234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MichiganData!$A$22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MichiganData!$F$22</c:f>
              <c:numCache>
                <c:ptCount val="1"/>
                <c:pt idx="0">
                  <c:v>0.9224681492479256</c:v>
                </c:pt>
              </c:numCache>
            </c:numRef>
          </c:xVal>
          <c:yVal>
            <c:numRef>
              <c:f>MichiganData!$D$22</c:f>
              <c:numCache>
                <c:ptCount val="1"/>
                <c:pt idx="0">
                  <c:v>13249</c:v>
                </c:pt>
              </c:numCache>
            </c:numRef>
          </c:yVal>
          <c:smooth val="0"/>
        </c:ser>
        <c:ser>
          <c:idx val="19"/>
          <c:order val="18"/>
          <c:tx>
            <c:strRef>
              <c:f>MichiganData!$A$24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337- Furniture (Office Furniture)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MichiganData!$F$24</c:f>
              <c:numCache>
                <c:ptCount val="1"/>
                <c:pt idx="0">
                  <c:v>1.3630435785195936</c:v>
                </c:pt>
              </c:numCache>
            </c:numRef>
          </c:xVal>
          <c:yVal>
            <c:numRef>
              <c:f>MichiganData!$D$24</c:f>
              <c:numCache>
                <c:ptCount val="1"/>
                <c:pt idx="0">
                  <c:v>25503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MichiganData!$A$25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MichiganData!$F$25</c:f>
              <c:numCache>
                <c:ptCount val="1"/>
                <c:pt idx="0">
                  <c:v>0.8257145843430063</c:v>
                </c:pt>
              </c:numCache>
            </c:numRef>
          </c:xVal>
          <c:yVal>
            <c:numRef>
              <c:f>MichiganData!$D$25</c:f>
              <c:numCache>
                <c:ptCount val="1"/>
                <c:pt idx="0">
                  <c:v>17715</c:v>
                </c:pt>
              </c:numCache>
            </c:numRef>
          </c:yVal>
          <c:smooth val="0"/>
        </c:ser>
        <c:axId val="10854419"/>
        <c:axId val="30580908"/>
      </c:scatterChart>
      <c:valAx>
        <c:axId val="1085441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Index of Concentration vs. U.S.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580908"/>
        <c:crossesAt val="18000"/>
        <c:crossBetween val="midCat"/>
        <c:dispUnits/>
        <c:majorUnit val="0.25"/>
      </c:valAx>
      <c:valAx>
        <c:axId val="30580908"/>
        <c:scaling>
          <c:orientation val="minMax"/>
          <c:max val="8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Payroll Employees (2005,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854419"/>
        <c:crossesAt val="1"/>
        <c:crossBetween val="midCat"/>
        <c:dispUnits>
          <c:builtInUnit val="thousands"/>
        </c:dispUnits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50325"/>
          <c:y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Industry by Concentration and Size- Wisconsin</a:t>
            </a:r>
          </a:p>
        </c:rich>
      </c:tx>
      <c:layout>
        <c:manualLayout>
          <c:xMode val="factor"/>
          <c:yMode val="factor"/>
          <c:x val="-0.0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425"/>
          <c:w val="0.968"/>
          <c:h val="0.9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WisconsinData!$A$5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95675"/>
                        </a:solidFill>
                        <a:latin typeface="Arial"/>
                        <a:ea typeface="Arial"/>
                        <a:cs typeface="Arial"/>
                      </a:rPr>
                      <a:t>311-Food
(Dairy &amp; Animal Slaughter)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WisconsinData!$F$5</c:f>
              <c:numCache>
                <c:ptCount val="1"/>
                <c:pt idx="0">
                  <c:v>1.8971772670932845</c:v>
                </c:pt>
              </c:numCache>
            </c:numRef>
          </c:xVal>
          <c:yVal>
            <c:numRef>
              <c:f>WisconsinData!$D$5</c:f>
              <c:numCache>
                <c:ptCount val="1"/>
                <c:pt idx="0">
                  <c:v>59898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WisconsinData!$A$6</c:f>
              <c:strCache>
                <c:ptCount val="1"/>
                <c:pt idx="0">
                  <c:v>312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WisconsinData!$F$6</c:f>
              <c:numCache>
                <c:ptCount val="1"/>
                <c:pt idx="0">
                  <c:v>0.6622958312939149</c:v>
                </c:pt>
              </c:numCache>
            </c:numRef>
          </c:xVal>
          <c:yVal>
            <c:numRef>
              <c:f>WisconsinData!$D$6</c:f>
              <c:numCache>
                <c:ptCount val="1"/>
                <c:pt idx="0">
                  <c:v>2726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WisconsinData!$A$7</c:f>
              <c:strCache>
                <c:ptCount val="1"/>
                <c:pt idx="0">
                  <c:v>313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WisconsinData!$F$7</c:f>
              <c:numCache>
                <c:ptCount val="1"/>
                <c:pt idx="0">
                  <c:v>0.3915314950127862</c:v>
                </c:pt>
              </c:numCache>
            </c:numRef>
          </c:xVal>
          <c:yVal>
            <c:numRef>
              <c:f>WisconsinData!$D$7</c:f>
              <c:numCache>
                <c:ptCount val="1"/>
                <c:pt idx="0">
                  <c:v>1812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WisconsinData!$A$8</c:f>
              <c:strCache>
                <c:ptCount val="1"/>
                <c:pt idx="0">
                  <c:v>314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WisconsinData!$F$8</c:f>
              <c:numCache>
                <c:ptCount val="1"/>
                <c:pt idx="0">
                  <c:v>0.5616353887658135</c:v>
                </c:pt>
              </c:numCache>
            </c:numRef>
          </c:xVal>
          <c:yVal>
            <c:numRef>
              <c:f>WisconsinData!$D$8</c:f>
              <c:numCache>
                <c:ptCount val="1"/>
                <c:pt idx="0">
                  <c:v>2033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WisconsinData!$A$9</c:f>
              <c:strCache>
                <c:ptCount val="1"/>
                <c:pt idx="0">
                  <c:v>315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WisconsinData!$F$9</c:f>
              <c:numCache>
                <c:ptCount val="1"/>
                <c:pt idx="0">
                  <c:v>0.26383219209998876</c:v>
                </c:pt>
              </c:numCache>
            </c:numRef>
          </c:xVal>
          <c:yVal>
            <c:numRef>
              <c:f>WisconsinData!$D$9</c:f>
              <c:numCache>
                <c:ptCount val="1"/>
                <c:pt idx="0">
                  <c:v>1453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WisconsinData!$A$10</c:f>
              <c:strCache>
                <c:ptCount val="1"/>
                <c:pt idx="0">
                  <c:v>316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WisconsinData!$F$10</c:f>
              <c:numCache>
                <c:ptCount val="1"/>
                <c:pt idx="0">
                  <c:v>1.6035255062735896</c:v>
                </c:pt>
              </c:numCache>
            </c:numRef>
          </c:xVal>
          <c:yVal>
            <c:numRef>
              <c:f>WisconsinData!$D$10</c:f>
              <c:numCache>
                <c:ptCount val="1"/>
                <c:pt idx="0">
                  <c:v>1341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WisconsinData!$A$11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WisconsinData!$F$11</c:f>
              <c:numCache>
                <c:ptCount val="1"/>
                <c:pt idx="0">
                  <c:v>2.178603650684801</c:v>
                </c:pt>
              </c:numCache>
            </c:numRef>
          </c:xVal>
          <c:yVal>
            <c:numRef>
              <c:f>WisconsinData!$D$11</c:f>
              <c:numCache>
                <c:ptCount val="1"/>
                <c:pt idx="0">
                  <c:v>26039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WisconsinData!$A$12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95675"/>
                        </a:solidFill>
                        <a:latin typeface="Arial"/>
                        <a:ea typeface="Arial"/>
                        <a:cs typeface="Arial"/>
                      </a:rPr>
                      <a:t>322-Paper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WisconsinData!$F$12</c:f>
              <c:numCache>
                <c:ptCount val="1"/>
                <c:pt idx="0">
                  <c:v>3.6265051719807584</c:v>
                </c:pt>
              </c:numCache>
            </c:numRef>
          </c:xVal>
          <c:yVal>
            <c:numRef>
              <c:f>WisconsinData!$D$12</c:f>
              <c:numCache>
                <c:ptCount val="1"/>
                <c:pt idx="0">
                  <c:v>37434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WisconsinData!$A$13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WisconsinData!$F$13</c:f>
              <c:numCache>
                <c:ptCount val="1"/>
                <c:pt idx="0">
                  <c:v>2.3976160476407613</c:v>
                </c:pt>
              </c:numCache>
            </c:numRef>
          </c:xVal>
          <c:yVal>
            <c:numRef>
              <c:f>WisconsinData!$D$13</c:f>
              <c:numCache>
                <c:ptCount val="1"/>
                <c:pt idx="0">
                  <c:v>33064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WisconsinData!$A$14</c:f>
              <c:strCache>
                <c:ptCount val="1"/>
                <c:pt idx="0">
                  <c:v>324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WisconsinData!$F$14</c:f>
              <c:numCache>
                <c:ptCount val="1"/>
                <c:pt idx="0">
                  <c:v>0.145069156826101</c:v>
                </c:pt>
              </c:numCache>
            </c:numRef>
          </c:xVal>
          <c:yVal>
            <c:numRef>
              <c:f>WisconsinData!$D$14</c:f>
              <c:numCache>
                <c:ptCount val="1"/>
                <c:pt idx="0">
                  <c:v>348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WisconsinData!$A$15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WisconsinData!$F$15</c:f>
              <c:numCache>
                <c:ptCount val="1"/>
                <c:pt idx="0">
                  <c:v>0.7890203836022226</c:v>
                </c:pt>
              </c:numCache>
            </c:numRef>
          </c:xVal>
          <c:yVal>
            <c:numRef>
              <c:f>WisconsinData!$D$15</c:f>
              <c:numCache>
                <c:ptCount val="1"/>
                <c:pt idx="0">
                  <c:v>14710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WisconsinData!$A$16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WisconsinData!$F$16</c:f>
              <c:numCache>
                <c:ptCount val="1"/>
                <c:pt idx="0">
                  <c:v>1.9309694988794788</c:v>
                </c:pt>
              </c:numCache>
            </c:numRef>
          </c:xVal>
          <c:yVal>
            <c:numRef>
              <c:f>WisconsinData!$D$16</c:f>
              <c:numCache>
                <c:ptCount val="1"/>
                <c:pt idx="0">
                  <c:v>33013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WisconsinData!$A$17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WisconsinData!$F$17</c:f>
              <c:numCache>
                <c:ptCount val="1"/>
                <c:pt idx="0">
                  <c:v>1.0673134073716135</c:v>
                </c:pt>
              </c:numCache>
            </c:numRef>
          </c:xVal>
          <c:yVal>
            <c:numRef>
              <c:f>WisconsinData!$D$17</c:f>
              <c:numCache>
                <c:ptCount val="1"/>
                <c:pt idx="0">
                  <c:v>11500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WisconsinData!$A$18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WisconsinData!$F$18</c:f>
              <c:numCache>
                <c:ptCount val="1"/>
                <c:pt idx="0">
                  <c:v>2.033226063772313</c:v>
                </c:pt>
              </c:numCache>
            </c:numRef>
          </c:xVal>
          <c:yVal>
            <c:numRef>
              <c:f>WisconsinData!$D$18</c:f>
              <c:numCache>
                <c:ptCount val="1"/>
                <c:pt idx="0">
                  <c:v>20202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WisconsinData!$A$19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332-Fabricated Metal Prod.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WisconsinData!$F$19</c:f>
              <c:numCache>
                <c:ptCount val="1"/>
                <c:pt idx="0">
                  <c:v>2.2420463487006193</c:v>
                </c:pt>
              </c:numCache>
            </c:numRef>
          </c:xVal>
          <c:yVal>
            <c:numRef>
              <c:f>WisconsinData!$D$19</c:f>
              <c:numCache>
                <c:ptCount val="1"/>
                <c:pt idx="0">
                  <c:v>72637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WisconsinData!$A$20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333-Machinery (General Purpose)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WisconsinData!$F$20</c:f>
              <c:numCache>
                <c:ptCount val="1"/>
                <c:pt idx="0">
                  <c:v>2.7752455137009653</c:v>
                </c:pt>
              </c:numCache>
            </c:numRef>
          </c:xVal>
          <c:yVal>
            <c:numRef>
              <c:f>WisconsinData!$D$20</c:f>
              <c:numCache>
                <c:ptCount val="1"/>
                <c:pt idx="0">
                  <c:v>68680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WisconsinData!$A$21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WisconsinData!$F$21</c:f>
              <c:numCache>
                <c:ptCount val="1"/>
                <c:pt idx="0">
                  <c:v>0.8473742156001987</c:v>
                </c:pt>
              </c:numCache>
            </c:numRef>
          </c:xVal>
          <c:yVal>
            <c:numRef>
              <c:f>WisconsinData!$D$21</c:f>
              <c:numCache>
                <c:ptCount val="1"/>
                <c:pt idx="0">
                  <c:v>23691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WisconsinData!$A$22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WisconsinData!$F$22</c:f>
              <c:numCache>
                <c:ptCount val="1"/>
                <c:pt idx="0">
                  <c:v>2.6580676642153565</c:v>
                </c:pt>
              </c:numCache>
            </c:numRef>
          </c:xVal>
          <c:yVal>
            <c:numRef>
              <c:f>WisconsinData!$D$22</c:f>
              <c:numCache>
                <c:ptCount val="1"/>
                <c:pt idx="0">
                  <c:v>24642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WisconsinData!$A$23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WisconsinData!$F$23</c:f>
              <c:numCache>
                <c:ptCount val="1"/>
                <c:pt idx="0">
                  <c:v>0.9797466187360038</c:v>
                </c:pt>
              </c:numCache>
            </c:numRef>
          </c:xVal>
          <c:yVal>
            <c:numRef>
              <c:f>WisconsinData!$D$23</c:f>
              <c:numCache>
                <c:ptCount val="1"/>
                <c:pt idx="0">
                  <c:v>37066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WisconsinData!$A$24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WisconsinData!$F$24</c:f>
              <c:numCache>
                <c:ptCount val="1"/>
                <c:pt idx="0">
                  <c:v>1.3814667947269978</c:v>
                </c:pt>
              </c:numCache>
            </c:numRef>
          </c:xVal>
          <c:yVal>
            <c:numRef>
              <c:f>WisconsinData!$D$24</c:f>
              <c:numCache>
                <c:ptCount val="1"/>
                <c:pt idx="0">
                  <c:v>16684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WisconsinData!$A$25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WisconsinData!$F$25</c:f>
              <c:numCache>
                <c:ptCount val="1"/>
                <c:pt idx="0">
                  <c:v>1.1585725946722207</c:v>
                </c:pt>
              </c:numCache>
            </c:numRef>
          </c:xVal>
          <c:yVal>
            <c:numRef>
              <c:f>WisconsinData!$D$25</c:f>
              <c:numCache>
                <c:ptCount val="1"/>
                <c:pt idx="0">
                  <c:v>16044</c:v>
                </c:pt>
              </c:numCache>
            </c:numRef>
          </c:yVal>
          <c:smooth val="0"/>
        </c:ser>
        <c:axId val="6792717"/>
        <c:axId val="61134454"/>
      </c:scatterChart>
      <c:valAx>
        <c:axId val="679271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of Concentration vs. U.S.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34454"/>
        <c:crossesAt val="20000"/>
        <c:crossBetween val="midCat"/>
        <c:dispUnits/>
      </c:valAx>
      <c:valAx>
        <c:axId val="6113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Payroll Employees (2005,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92717"/>
        <c:crossesAt val="1"/>
        <c:crossBetween val="midCat"/>
        <c:dispUnits>
          <c:builtInUnit val="thousands"/>
        </c:dispUnits>
      </c:val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0.496"/>
          <c:y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Quadrant LQ Comparison- Indiana
</a:t>
            </a:r>
            <a:r>
              <a: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Green- Durable Mfg. </a:t>
            </a:r>
            <a:r>
              <a: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Brown- Nondurable Mfg.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'Data- 3digMFG'!$A$4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'Data- 3digMFG'!$C$28</c:f>
              <c:numCache>
                <c:ptCount val="1"/>
                <c:pt idx="0">
                  <c:v>1.6656011050712436</c:v>
                </c:pt>
              </c:numCache>
            </c:numRef>
          </c:xVal>
          <c:yVal>
            <c:numRef>
              <c:f>'Data- 3digMFG'!$J$4</c:f>
              <c:numCache>
                <c:ptCount val="1"/>
                <c:pt idx="0">
                  <c:v>20.4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'Data- 3digMFG'!$A$6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'Data- 3digMFG'!$C$30</c:f>
              <c:numCache>
                <c:ptCount val="1"/>
                <c:pt idx="0">
                  <c:v>4.651692698683823</c:v>
                </c:pt>
              </c:numCache>
            </c:numRef>
          </c:xVal>
          <c:yVal>
            <c:numRef>
              <c:f>'Data- 3digMFG'!$J$6</c:f>
              <c:numCache>
                <c:ptCount val="1"/>
                <c:pt idx="0">
                  <c:v>48.383333333333326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'Data- 3digMFG'!$A$7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'Data- 3digMFG'!$C$31</c:f>
              <c:numCache>
                <c:ptCount val="1"/>
                <c:pt idx="0">
                  <c:v>1.76655505520012</c:v>
                </c:pt>
              </c:numCache>
            </c:numRef>
          </c:xVal>
          <c:yVal>
            <c:numRef>
              <c:f>'Data- 3digMFG'!$J$7</c:f>
              <c:numCache>
                <c:ptCount val="1"/>
                <c:pt idx="0">
                  <c:v>58.93333333333333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'Data- 3digMFG'!$A$8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'Data- 3digMFG'!$C$32</c:f>
              <c:numCache>
                <c:ptCount val="1"/>
                <c:pt idx="0">
                  <c:v>1.7123954076821188</c:v>
                </c:pt>
              </c:numCache>
            </c:numRef>
          </c:xVal>
          <c:yVal>
            <c:numRef>
              <c:f>'Data- 3digMFG'!$J$8</c:f>
              <c:numCache>
                <c:ptCount val="1"/>
                <c:pt idx="0">
                  <c:v>43.61666666666667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'Data- 3digMFG'!$A$9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'Data- 3digMFG'!$C$33</c:f>
              <c:numCache>
                <c:ptCount val="1"/>
                <c:pt idx="0">
                  <c:v>0.718938794945497</c:v>
                </c:pt>
              </c:numCache>
            </c:numRef>
          </c:xVal>
          <c:yVal>
            <c:numRef>
              <c:f>'Data- 3digMFG'!$J$9</c:f>
              <c:numCache>
                <c:ptCount val="1"/>
                <c:pt idx="0">
                  <c:v>21.191666666666666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'Data- 3digMFG'!$A$10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'Data- 3digMFG'!$C$34</c:f>
              <c:numCache>
                <c:ptCount val="1"/>
                <c:pt idx="0">
                  <c:v>1.4533896107709277</c:v>
                </c:pt>
              </c:numCache>
            </c:numRef>
          </c:xVal>
          <c:yVal>
            <c:numRef>
              <c:f>'Data- 3digMFG'!$J$10</c:f>
              <c:numCache>
                <c:ptCount val="1"/>
                <c:pt idx="0">
                  <c:v>14.416666666666664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'Data- 3digMFG'!$A$11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'Data- 3digMFG'!$C$35</c:f>
              <c:numCache>
                <c:ptCount val="1"/>
                <c:pt idx="0">
                  <c:v>3.5543906962931304</c:v>
                </c:pt>
              </c:numCache>
            </c:numRef>
          </c:xVal>
          <c:yVal>
            <c:numRef>
              <c:f>'Data- 3digMFG'!$J$11</c:f>
              <c:numCache>
                <c:ptCount val="1"/>
                <c:pt idx="0">
                  <c:v>139.85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'Data- 3digMFG'!$A$12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'Data- 3digMFG'!$C$36</c:f>
              <c:numCache>
                <c:ptCount val="1"/>
                <c:pt idx="0">
                  <c:v>2.1426337170103262</c:v>
                </c:pt>
              </c:numCache>
            </c:numRef>
          </c:xVal>
          <c:yVal>
            <c:numRef>
              <c:f>'Data- 3digMFG'!$J$12</c:f>
              <c:numCache>
                <c:ptCount val="1"/>
                <c:pt idx="0">
                  <c:v>27.375</c:v>
                </c:pt>
              </c:numCache>
            </c:numRef>
          </c:yVal>
          <c:smooth val="0"/>
        </c:ser>
        <c:ser>
          <c:idx val="0"/>
          <c:order val="8"/>
          <c:tx>
            <c:strRef>
              <c:f>'Data- 3digMFG'!$A$13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'Data- 3digMFG'!$C$37</c:f>
              <c:numCache>
                <c:ptCount val="1"/>
                <c:pt idx="0">
                  <c:v>1.9863948155603168</c:v>
                </c:pt>
              </c:numCache>
            </c:numRef>
          </c:xVal>
          <c:yVal>
            <c:numRef>
              <c:f>'Data- 3digMFG'!$J$13</c:f>
              <c:numCache>
                <c:ptCount val="1"/>
                <c:pt idx="0">
                  <c:v>29.01666666666667</c:v>
                </c:pt>
              </c:numCache>
            </c:numRef>
          </c:yVal>
          <c:smooth val="0"/>
        </c:ser>
        <c:axId val="16144021"/>
        <c:axId val="11078462"/>
      </c:scatterChart>
      <c:valAx>
        <c:axId val="1614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11078462"/>
        <c:crossesAt val="29"/>
        <c:crossBetween val="midCat"/>
        <c:dispUnits/>
      </c:valAx>
      <c:valAx>
        <c:axId val="11078462"/>
        <c:scaling>
          <c:orientation val="minMax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Payroll Employees (2004, Thous)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1614402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Quadrant LQ Comparison- Iowa
</a:t>
            </a:r>
            <a:r>
              <a: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Green- Durable Mfg.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Brown- Nondurable Mfg.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'Data- 3digMFG'!$A$4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'Data- 3digMFG'!$D$28</c:f>
              <c:numCache>
                <c:ptCount val="1"/>
                <c:pt idx="0">
                  <c:v>1.9432297235677425</c:v>
                </c:pt>
              </c:numCache>
            </c:numRef>
          </c:xVal>
          <c:yVal>
            <c:numRef>
              <c:f>'Data- 3digMFG'!$O$4</c:f>
              <c:numCache>
                <c:ptCount val="1"/>
                <c:pt idx="0">
                  <c:v>11.841666666666667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'Data- 3digMFG'!$A$6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'Data- 3digMFG'!$D$30</c:f>
              <c:numCache>
                <c:ptCount val="1"/>
                <c:pt idx="0">
                  <c:v>1.4846886419165533</c:v>
                </c:pt>
              </c:numCache>
            </c:numRef>
          </c:xVal>
          <c:yVal>
            <c:numRef>
              <c:f>'Data- 3digMFG'!$O$6</c:f>
              <c:numCache>
                <c:ptCount val="1"/>
                <c:pt idx="0">
                  <c:v>7.6833333333333345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'Data- 3digMFG'!$A$7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'Data- 3digMFG'!$D$31</c:f>
              <c:numCache>
                <c:ptCount val="1"/>
                <c:pt idx="0">
                  <c:v>1.1873713072063974</c:v>
                </c:pt>
              </c:numCache>
            </c:numRef>
          </c:xVal>
          <c:yVal>
            <c:numRef>
              <c:f>'Data- 3digMFG'!$O$7</c:f>
              <c:numCache>
                <c:ptCount val="1"/>
                <c:pt idx="0">
                  <c:v>19.708333333333332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'Data- 3digMFG'!$A$8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'Data- 3digMFG'!$D$32</c:f>
              <c:numCache>
                <c:ptCount val="1"/>
                <c:pt idx="0">
                  <c:v>2.604627722044618</c:v>
                </c:pt>
              </c:numCache>
            </c:numRef>
          </c:xVal>
          <c:yVal>
            <c:numRef>
              <c:f>'Data- 3digMFG'!$O$8</c:f>
              <c:numCache>
                <c:ptCount val="1"/>
                <c:pt idx="0">
                  <c:v>33.00833333333333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'Data- 3digMFG'!$A$9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'Data- 3digMFG'!$D$33</c:f>
              <c:numCache>
                <c:ptCount val="1"/>
                <c:pt idx="0">
                  <c:v>0.7989164433547904</c:v>
                </c:pt>
              </c:numCache>
            </c:numRef>
          </c:xVal>
          <c:yVal>
            <c:numRef>
              <c:f>'Data- 3digMFG'!$O$9</c:f>
              <c:numCache>
                <c:ptCount val="1"/>
                <c:pt idx="0">
                  <c:v>11.716666666666667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'Data- 3digMFG'!$A$11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'Data- 3digMFG'!$D$35</c:f>
              <c:numCache>
                <c:ptCount val="1"/>
                <c:pt idx="0">
                  <c:v>1.0199496668950436</c:v>
                </c:pt>
              </c:numCache>
            </c:numRef>
          </c:xVal>
          <c:yVal>
            <c:numRef>
              <c:f>'Data- 3digMFG'!$O$11</c:f>
              <c:numCache>
                <c:ptCount val="1"/>
                <c:pt idx="0">
                  <c:v>19.966666666666665</c:v>
                </c:pt>
              </c:numCache>
            </c:numRef>
          </c:yVal>
          <c:smooth val="0"/>
        </c:ser>
        <c:ser>
          <c:idx val="9"/>
          <c:order val="6"/>
          <c:tx>
            <c:strRef>
              <c:f>'Data- 3digMFG'!$A$12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'Data- 3digMFG'!$D$36</c:f>
              <c:numCache>
                <c:ptCount val="1"/>
                <c:pt idx="0">
                  <c:v>1.4866067331978645</c:v>
                </c:pt>
              </c:numCache>
            </c:numRef>
          </c:xVal>
          <c:yVal>
            <c:numRef>
              <c:f>'Data- 3digMFG'!$O$12</c:f>
              <c:numCache>
                <c:ptCount val="1"/>
                <c:pt idx="0">
                  <c:v>9.45</c:v>
                </c:pt>
              </c:numCache>
            </c:numRef>
          </c:yVal>
          <c:smooth val="0"/>
        </c:ser>
        <c:ser>
          <c:idx val="11"/>
          <c:order val="7"/>
          <c:tx>
            <c:strRef>
              <c:f>'Data- 3digMFG'!$A$14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'Data- 3digMFG'!$D$38</c:f>
              <c:numCache>
                <c:ptCount val="1"/>
                <c:pt idx="0">
                  <c:v>2.962873301910823</c:v>
                </c:pt>
              </c:numCache>
            </c:numRef>
          </c:xVal>
          <c:yVal>
            <c:numRef>
              <c:f>'Data- 3digMFG'!$O$14</c:f>
              <c:numCache>
                <c:ptCount val="1"/>
                <c:pt idx="0">
                  <c:v>49.06666666666667</c:v>
                </c:pt>
              </c:numCache>
            </c:numRef>
          </c:yVal>
          <c:smooth val="0"/>
        </c:ser>
        <c:ser>
          <c:idx val="21"/>
          <c:order val="8"/>
          <c:tx>
            <c:strRef>
              <c:f>'Data- 3digMFG'!$A$24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'Data- 3digMFG'!$D$48</c:f>
              <c:numCache>
                <c:ptCount val="1"/>
                <c:pt idx="0">
                  <c:v>1.4608360042846364</c:v>
                </c:pt>
              </c:numCache>
            </c:numRef>
          </c:xVal>
          <c:yVal>
            <c:numRef>
              <c:f>'Data- 3digMFG'!$O$24</c:f>
              <c:numCache>
                <c:ptCount val="1"/>
                <c:pt idx="0">
                  <c:v>13.05</c:v>
                </c:pt>
              </c:numCache>
            </c:numRef>
          </c:yVal>
          <c:smooth val="0"/>
        </c:ser>
        <c:axId val="32597295"/>
        <c:axId val="24940200"/>
      </c:scatterChart>
      <c:val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24940200"/>
        <c:crossesAt val="13"/>
        <c:crossBetween val="midCat"/>
        <c:dispUnits/>
      </c:valAx>
      <c:valAx>
        <c:axId val="24940200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Payroll Employees (2004, Thous)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32597295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Quadrant LQ Comparison- Michigan
</a:t>
            </a:r>
            <a:r>
              <a: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Green- Durable Mfg. </a:t>
            </a:r>
            <a:r>
              <a: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Brown- Nondurable Mfg.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'Data- 3digMFG'!$A$4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'Data- 3digMFG'!$E$28</c:f>
              <c:numCache>
                <c:ptCount val="1"/>
                <c:pt idx="0">
                  <c:v>0.6198751626127385</c:v>
                </c:pt>
              </c:numCache>
            </c:numRef>
          </c:xVal>
          <c:yVal>
            <c:numRef>
              <c:f>'Data- 3digMFG'!$T$4</c:f>
              <c:numCache>
                <c:ptCount val="1"/>
                <c:pt idx="0">
                  <c:v>11.391666666666667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'Data- 3digMFG'!$A$5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'Data- 3digMFG'!$E$29</c:f>
              <c:numCache>
                <c:ptCount val="1"/>
                <c:pt idx="0">
                  <c:v>0.9806378753296694</c:v>
                </c:pt>
              </c:numCache>
            </c:numRef>
          </c:xVal>
          <c:yVal>
            <c:numRef>
              <c:f>'Data- 3digMFG'!$T$5</c:f>
              <c:numCache>
                <c:ptCount val="1"/>
                <c:pt idx="0">
                  <c:v>16.575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'Data- 3digMFG'!$A$6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'Data- 3digMFG'!$E$30</c:f>
              <c:numCache>
                <c:ptCount val="1"/>
                <c:pt idx="0">
                  <c:v>1.7711510069712966</c:v>
                </c:pt>
              </c:numCache>
            </c:numRef>
          </c:xVal>
          <c:yVal>
            <c:numRef>
              <c:f>'Data- 3digMFG'!$T$6</c:f>
              <c:numCache>
                <c:ptCount val="1"/>
                <c:pt idx="0">
                  <c:v>27.641666666666662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'Data- 3digMFG'!$A$7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'Data- 3digMFG'!$E$31</c:f>
              <c:numCache>
                <c:ptCount val="1"/>
                <c:pt idx="0">
                  <c:v>1.6659614914247431</c:v>
                </c:pt>
              </c:numCache>
            </c:numRef>
          </c:xVal>
          <c:yVal>
            <c:numRef>
              <c:f>'Data- 3digMFG'!$T$7</c:f>
              <c:numCache>
                <c:ptCount val="1"/>
                <c:pt idx="0">
                  <c:v>83.39166666666668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'Data- 3digMFG'!$A$8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'Data- 3digMFG'!$E$32</c:f>
              <c:numCache>
                <c:ptCount val="1"/>
                <c:pt idx="0">
                  <c:v>1.9813764556642315</c:v>
                </c:pt>
              </c:numCache>
            </c:numRef>
          </c:xVal>
          <c:yVal>
            <c:numRef>
              <c:f>'Data- 3digMFG'!$T$8</c:f>
              <c:numCache>
                <c:ptCount val="1"/>
                <c:pt idx="0">
                  <c:v>75.725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'Data- 3digMFG'!$A$9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'Data- 3digMFG'!$E$33</c:f>
              <c:numCache>
                <c:ptCount val="1"/>
                <c:pt idx="0">
                  <c:v>0.43863640049221736</c:v>
                </c:pt>
              </c:numCache>
            </c:numRef>
          </c:xVal>
          <c:yVal>
            <c:numRef>
              <c:f>'Data- 3digMFG'!$T$9</c:f>
              <c:numCache>
                <c:ptCount val="1"/>
                <c:pt idx="0">
                  <c:v>19.4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'Data- 3digMFG'!$A$10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'Data- 3digMFG'!$E$34</c:f>
              <c:numCache>
                <c:ptCount val="1"/>
                <c:pt idx="0">
                  <c:v>0.9574325595260224</c:v>
                </c:pt>
              </c:numCache>
            </c:numRef>
          </c:xVal>
          <c:yVal>
            <c:numRef>
              <c:f>'Data- 3digMFG'!$T$10</c:f>
              <c:numCache>
                <c:ptCount val="1"/>
                <c:pt idx="0">
                  <c:v>14.25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'Data- 3digMFG'!$A$11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'Data- 3digMFG'!$E$35</c:f>
              <c:numCache>
                <c:ptCount val="1"/>
                <c:pt idx="0">
                  <c:v>4.322179178862773</c:v>
                </c:pt>
              </c:numCache>
            </c:numRef>
          </c:xVal>
          <c:yVal>
            <c:numRef>
              <c:f>'Data- 3digMFG'!$T$11</c:f>
              <c:numCache>
                <c:ptCount val="1"/>
                <c:pt idx="0">
                  <c:v>255.16666666666666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'Data- 3digMFG'!$A$12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'Data- 3digMFG'!$E$36</c:f>
              <c:numCache>
                <c:ptCount val="1"/>
                <c:pt idx="0">
                  <c:v>1.3514793578096114</c:v>
                </c:pt>
              </c:numCache>
            </c:numRef>
          </c:xVal>
          <c:yVal>
            <c:numRef>
              <c:f>'Data- 3digMFG'!$T$12</c:f>
              <c:numCache>
                <c:ptCount val="1"/>
                <c:pt idx="0">
                  <c:v>25.908333333333335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'Data- 3digMFG'!$A$13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'Data- 3digMFG'!$E$37</c:f>
              <c:numCache>
                <c:ptCount val="1"/>
                <c:pt idx="0">
                  <c:v>0.802983930119579</c:v>
                </c:pt>
              </c:numCache>
            </c:numRef>
          </c:xVal>
          <c:yVal>
            <c:numRef>
              <c:f>'Data- 3digMFG'!$T$13</c:f>
              <c:numCache>
                <c:ptCount val="1"/>
                <c:pt idx="0">
                  <c:v>17.6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'Data- 3digMFG'!$A$14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'Data- 3digMFG'!$E$38</c:f>
              <c:numCache>
                <c:ptCount val="1"/>
                <c:pt idx="0">
                  <c:v>0.6570927037482286</c:v>
                </c:pt>
              </c:numCache>
            </c:numRef>
          </c:xVal>
          <c:yVal>
            <c:numRef>
              <c:f>'Data- 3digMFG'!$T$14</c:f>
              <c:numCache>
                <c:ptCount val="1"/>
                <c:pt idx="0">
                  <c:v>32.81666666666666</c:v>
                </c:pt>
              </c:numCache>
            </c:numRef>
          </c:yVal>
          <c:smooth val="0"/>
        </c:ser>
        <c:ser>
          <c:idx val="17"/>
          <c:order val="11"/>
          <c:tx>
            <c:strRef>
              <c:f>'Data- 3digMFG'!$A$20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'Data- 3digMFG'!$E$44</c:f>
              <c:numCache>
                <c:ptCount val="1"/>
                <c:pt idx="0">
                  <c:v>0.8942543927719548</c:v>
                </c:pt>
              </c:numCache>
            </c:numRef>
          </c:xVal>
          <c:yVal>
            <c:numRef>
              <c:f>'Data- 3digMFG'!$T$20</c:f>
              <c:numCache>
                <c:ptCount val="1"/>
                <c:pt idx="0">
                  <c:v>14.81666666666667</c:v>
                </c:pt>
              </c:numCache>
            </c:numRef>
          </c:yVal>
          <c:smooth val="0"/>
        </c:ser>
        <c:ser>
          <c:idx val="18"/>
          <c:order val="12"/>
          <c:tx>
            <c:strRef>
              <c:f>'Data- 3digMFG'!$A$21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'Data- 3digMFG'!$E$45</c:f>
              <c:numCache>
                <c:ptCount val="1"/>
                <c:pt idx="0">
                  <c:v>0.8271238334531986</c:v>
                </c:pt>
              </c:numCache>
            </c:numRef>
          </c:xVal>
          <c:yVal>
            <c:numRef>
              <c:f>'Data- 3digMFG'!$T$21</c:f>
              <c:numCache>
                <c:ptCount val="1"/>
                <c:pt idx="0">
                  <c:v>18.325</c:v>
                </c:pt>
              </c:numCache>
            </c:numRef>
          </c:yVal>
          <c:smooth val="0"/>
        </c:ser>
        <c:ser>
          <c:idx val="20"/>
          <c:order val="13"/>
          <c:tx>
            <c:strRef>
              <c:f>'Data- 3digMFG'!$A$23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'Data- 3digMFG'!$E$47</c:f>
              <c:numCache>
                <c:ptCount val="1"/>
                <c:pt idx="0">
                  <c:v>1.0317273219352276</c:v>
                </c:pt>
              </c:numCache>
            </c:numRef>
          </c:xVal>
          <c:yVal>
            <c:numRef>
              <c:f>'Data- 3digMFG'!$T$23</c:f>
              <c:numCache>
                <c:ptCount val="1"/>
                <c:pt idx="0">
                  <c:v>30.6</c:v>
                </c:pt>
              </c:numCache>
            </c:numRef>
          </c:yVal>
          <c:smooth val="0"/>
        </c:ser>
        <c:ser>
          <c:idx val="21"/>
          <c:order val="14"/>
          <c:tx>
            <c:strRef>
              <c:f>'Data- 3digMFG'!$A$24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'Data- 3digMFG'!$E$48</c:f>
              <c:numCache>
                <c:ptCount val="1"/>
                <c:pt idx="0">
                  <c:v>1.5967368947823377</c:v>
                </c:pt>
              </c:numCache>
            </c:numRef>
          </c:xVal>
          <c:yVal>
            <c:numRef>
              <c:f>'Data- 3digMFG'!$T$24</c:f>
              <c:numCache>
                <c:ptCount val="1"/>
                <c:pt idx="0">
                  <c:v>43.01666666666667</c:v>
                </c:pt>
              </c:numCache>
            </c:numRef>
          </c:yVal>
          <c:smooth val="0"/>
        </c:ser>
        <c:axId val="23135209"/>
        <c:axId val="6890290"/>
      </c:scatterChart>
      <c:valAx>
        <c:axId val="23135209"/>
        <c:scaling>
          <c:orientation val="minMax"/>
          <c:max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6890290"/>
        <c:crossesAt val="26"/>
        <c:crossBetween val="midCat"/>
        <c:dispUnits/>
      </c:valAx>
      <c:valAx>
        <c:axId val="6890290"/>
        <c:scaling>
          <c:orientation val="minMax"/>
          <c:max val="276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Payroll Employees (2004, Thous)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23135209"/>
        <c:crossesAt val="1"/>
        <c:crossBetween val="midCat"/>
        <c:dispUnits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Quadrant LQ Comparison- Michigan excluding Transportation Equip/Motor Vehicles (336)
</a:t>
            </a:r>
            <a:r>
              <a: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Green- Durable Mfg. </a:t>
            </a:r>
            <a:r>
              <a: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Brown- Nondurable Mfg.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25"/>
          <c:w val="0.96925"/>
          <c:h val="0.8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'Data- 3digMFG'!$A$4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'Data- 3digMFG'!$E$28</c:f>
              <c:numCache>
                <c:ptCount val="1"/>
                <c:pt idx="0">
                  <c:v>0.6198751626127385</c:v>
                </c:pt>
              </c:numCache>
            </c:numRef>
          </c:xVal>
          <c:yVal>
            <c:numRef>
              <c:f>'Data- 3digMFG'!$T$4</c:f>
              <c:numCache>
                <c:ptCount val="1"/>
                <c:pt idx="0">
                  <c:v>11.391666666666667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'Data- 3digMFG'!$A$5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'Data- 3digMFG'!$E$29</c:f>
              <c:numCache>
                <c:ptCount val="1"/>
                <c:pt idx="0">
                  <c:v>0.9806378753296694</c:v>
                </c:pt>
              </c:numCache>
            </c:numRef>
          </c:xVal>
          <c:yVal>
            <c:numRef>
              <c:f>'Data- 3digMFG'!$T$5</c:f>
              <c:numCache>
                <c:ptCount val="1"/>
                <c:pt idx="0">
                  <c:v>16.575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'Data- 3digMFG'!$A$6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'Data- 3digMFG'!$E$30</c:f>
              <c:numCache>
                <c:ptCount val="1"/>
                <c:pt idx="0">
                  <c:v>1.7711510069712966</c:v>
                </c:pt>
              </c:numCache>
            </c:numRef>
          </c:xVal>
          <c:yVal>
            <c:numRef>
              <c:f>'Data- 3digMFG'!$T$6</c:f>
              <c:numCache>
                <c:ptCount val="1"/>
                <c:pt idx="0">
                  <c:v>27.641666666666662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'Data- 3digMFG'!$A$7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'Data- 3digMFG'!$E$31</c:f>
              <c:numCache>
                <c:ptCount val="1"/>
                <c:pt idx="0">
                  <c:v>1.6659614914247431</c:v>
                </c:pt>
              </c:numCache>
            </c:numRef>
          </c:xVal>
          <c:yVal>
            <c:numRef>
              <c:f>'Data- 3digMFG'!$T$7</c:f>
              <c:numCache>
                <c:ptCount val="1"/>
                <c:pt idx="0">
                  <c:v>83.39166666666668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'Data- 3digMFG'!$A$8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'Data- 3digMFG'!$E$32</c:f>
              <c:numCache>
                <c:ptCount val="1"/>
                <c:pt idx="0">
                  <c:v>1.9813764556642315</c:v>
                </c:pt>
              </c:numCache>
            </c:numRef>
          </c:xVal>
          <c:yVal>
            <c:numRef>
              <c:f>'Data- 3digMFG'!$T$8</c:f>
              <c:numCache>
                <c:ptCount val="1"/>
                <c:pt idx="0">
                  <c:v>75.725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'Data- 3digMFG'!$A$9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'Data- 3digMFG'!$E$33</c:f>
              <c:numCache>
                <c:ptCount val="1"/>
                <c:pt idx="0">
                  <c:v>0.43863640049221736</c:v>
                </c:pt>
              </c:numCache>
            </c:numRef>
          </c:xVal>
          <c:yVal>
            <c:numRef>
              <c:f>'Data- 3digMFG'!$T$9</c:f>
              <c:numCache>
                <c:ptCount val="1"/>
                <c:pt idx="0">
                  <c:v>19.4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'Data- 3digMFG'!$A$10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'Data- 3digMFG'!$E$34</c:f>
              <c:numCache>
                <c:ptCount val="1"/>
                <c:pt idx="0">
                  <c:v>0.9574325595260224</c:v>
                </c:pt>
              </c:numCache>
            </c:numRef>
          </c:xVal>
          <c:yVal>
            <c:numRef>
              <c:f>'Data- 3digMFG'!$T$10</c:f>
              <c:numCache>
                <c:ptCount val="1"/>
                <c:pt idx="0">
                  <c:v>14.25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'Data- 3digMFG'!$A$12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'Data- 3digMFG'!$E$36</c:f>
              <c:numCache>
                <c:ptCount val="1"/>
                <c:pt idx="0">
                  <c:v>1.3514793578096114</c:v>
                </c:pt>
              </c:numCache>
            </c:numRef>
          </c:xVal>
          <c:yVal>
            <c:numRef>
              <c:f>'Data- 3digMFG'!$T$12</c:f>
              <c:numCache>
                <c:ptCount val="1"/>
                <c:pt idx="0">
                  <c:v>25.908333333333335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'Data- 3digMFG'!$A$13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'Data- 3digMFG'!$E$37</c:f>
              <c:numCache>
                <c:ptCount val="1"/>
                <c:pt idx="0">
                  <c:v>0.802983930119579</c:v>
                </c:pt>
              </c:numCache>
            </c:numRef>
          </c:xVal>
          <c:yVal>
            <c:numRef>
              <c:f>'Data- 3digMFG'!$T$13</c:f>
              <c:numCache>
                <c:ptCount val="1"/>
                <c:pt idx="0">
                  <c:v>17.6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'Data- 3digMFG'!$A$14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'Data- 3digMFG'!$E$38</c:f>
              <c:numCache>
                <c:ptCount val="1"/>
                <c:pt idx="0">
                  <c:v>0.6570927037482286</c:v>
                </c:pt>
              </c:numCache>
            </c:numRef>
          </c:xVal>
          <c:yVal>
            <c:numRef>
              <c:f>'Data- 3digMFG'!$T$14</c:f>
              <c:numCache>
                <c:ptCount val="1"/>
                <c:pt idx="0">
                  <c:v>32.81666666666666</c:v>
                </c:pt>
              </c:numCache>
            </c:numRef>
          </c:yVal>
          <c:smooth val="0"/>
        </c:ser>
        <c:ser>
          <c:idx val="17"/>
          <c:order val="10"/>
          <c:tx>
            <c:strRef>
              <c:f>'Data- 3digMFG'!$A$20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'Data- 3digMFG'!$E$44</c:f>
              <c:numCache>
                <c:ptCount val="1"/>
                <c:pt idx="0">
                  <c:v>0.8942543927719548</c:v>
                </c:pt>
              </c:numCache>
            </c:numRef>
          </c:xVal>
          <c:yVal>
            <c:numRef>
              <c:f>'Data- 3digMFG'!$T$20</c:f>
              <c:numCache>
                <c:ptCount val="1"/>
                <c:pt idx="0">
                  <c:v>14.81666666666667</c:v>
                </c:pt>
              </c:numCache>
            </c:numRef>
          </c:yVal>
          <c:smooth val="0"/>
        </c:ser>
        <c:ser>
          <c:idx val="18"/>
          <c:order val="11"/>
          <c:tx>
            <c:strRef>
              <c:f>'Data- 3digMFG'!$A$21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'Data- 3digMFG'!$E$45</c:f>
              <c:numCache>
                <c:ptCount val="1"/>
                <c:pt idx="0">
                  <c:v>0.8271238334531986</c:v>
                </c:pt>
              </c:numCache>
            </c:numRef>
          </c:xVal>
          <c:yVal>
            <c:numRef>
              <c:f>'Data- 3digMFG'!$T$21</c:f>
              <c:numCache>
                <c:ptCount val="1"/>
                <c:pt idx="0">
                  <c:v>18.325</c:v>
                </c:pt>
              </c:numCache>
            </c:numRef>
          </c:yVal>
          <c:smooth val="0"/>
        </c:ser>
        <c:ser>
          <c:idx val="20"/>
          <c:order val="12"/>
          <c:tx>
            <c:strRef>
              <c:f>'Data- 3digMFG'!$A$23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'Data- 3digMFG'!$E$47</c:f>
              <c:numCache>
                <c:ptCount val="1"/>
                <c:pt idx="0">
                  <c:v>1.0317273219352276</c:v>
                </c:pt>
              </c:numCache>
            </c:numRef>
          </c:xVal>
          <c:yVal>
            <c:numRef>
              <c:f>'Data- 3digMFG'!$T$23</c:f>
              <c:numCache>
                <c:ptCount val="1"/>
                <c:pt idx="0">
                  <c:v>30.6</c:v>
                </c:pt>
              </c:numCache>
            </c:numRef>
          </c:yVal>
          <c:smooth val="0"/>
        </c:ser>
        <c:ser>
          <c:idx val="21"/>
          <c:order val="13"/>
          <c:tx>
            <c:strRef>
              <c:f>'Data- 3digMFG'!$A$24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'Data- 3digMFG'!$E$48</c:f>
              <c:numCache>
                <c:ptCount val="1"/>
                <c:pt idx="0">
                  <c:v>1.5967368947823377</c:v>
                </c:pt>
              </c:numCache>
            </c:numRef>
          </c:xVal>
          <c:yVal>
            <c:numRef>
              <c:f>'Data- 3digMFG'!$T$24</c:f>
              <c:numCache>
                <c:ptCount val="1"/>
                <c:pt idx="0">
                  <c:v>43.01666666666667</c:v>
                </c:pt>
              </c:numCache>
            </c:numRef>
          </c:yVal>
          <c:smooth val="0"/>
        </c:ser>
        <c:axId val="62012611"/>
        <c:axId val="21242588"/>
      </c:scatterChart>
      <c:valAx>
        <c:axId val="6201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21242588"/>
        <c:crossesAt val="26"/>
        <c:crossBetween val="midCat"/>
        <c:dispUnits/>
      </c:valAx>
      <c:valAx>
        <c:axId val="21242588"/>
        <c:scaling>
          <c:orientation val="minMax"/>
          <c:max val="8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Payroll Employees (2004, Thous)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6201261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Quadrant LQ Comparison- Wisconsin
</a:t>
            </a:r>
            <a:r>
              <a: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Green- Durable Mfg. </a:t>
            </a:r>
            <a:r>
              <a: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Brown- Nondurable Mfg.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275"/>
          <c:w val="0.96975"/>
          <c:h val="0.83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'Data- 3digMFG'!$A$4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'Data- 3digMFG'!$F$28</c:f>
              <c:numCache>
                <c:ptCount val="1"/>
                <c:pt idx="0">
                  <c:v>2.219200336726894</c:v>
                </c:pt>
              </c:numCache>
            </c:numRef>
          </c:xVal>
          <c:yVal>
            <c:numRef>
              <c:f>'Data- 3digMFG'!$Y$4</c:f>
              <c:numCache>
                <c:ptCount val="1"/>
                <c:pt idx="0">
                  <c:v>26.05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'Data- 3digMFG'!$A$6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'Data- 3digMFG'!$F$30</c:f>
              <c:numCache>
                <c:ptCount val="1"/>
                <c:pt idx="0">
                  <c:v>2.0230066022320035</c:v>
                </c:pt>
              </c:numCache>
            </c:numRef>
          </c:xVal>
          <c:yVal>
            <c:numRef>
              <c:f>'Data- 3digMFG'!$Y$6</c:f>
              <c:numCache>
                <c:ptCount val="1"/>
                <c:pt idx="0">
                  <c:v>20.166666666666668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'Data- 3digMFG'!$A$7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'Data- 3digMFG'!$F$31</c:f>
              <c:numCache>
                <c:ptCount val="1"/>
                <c:pt idx="0">
                  <c:v>2.177345483995355</c:v>
                </c:pt>
              </c:numCache>
            </c:numRef>
          </c:xVal>
          <c:yVal>
            <c:numRef>
              <c:f>'Data- 3digMFG'!$Y$7</c:f>
              <c:numCache>
                <c:ptCount val="1"/>
                <c:pt idx="0">
                  <c:v>69.61666666666666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'Data- 3digMFG'!$A$8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'Data- 3digMFG'!$F$32</c:f>
              <c:numCache>
                <c:ptCount val="1"/>
                <c:pt idx="0">
                  <c:v>2.787923424365569</c:v>
                </c:pt>
              </c:numCache>
            </c:numRef>
          </c:xVal>
          <c:yVal>
            <c:numRef>
              <c:f>'Data- 3digMFG'!$Y$8</c:f>
              <c:numCache>
                <c:ptCount val="1"/>
                <c:pt idx="0">
                  <c:v>68.05833333333334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'Data- 3digMFG'!$A$9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'Data- 3digMFG'!$F$33</c:f>
              <c:numCache>
                <c:ptCount val="1"/>
                <c:pt idx="0">
                  <c:v>0.7970376796815831</c:v>
                </c:pt>
              </c:numCache>
            </c:numRef>
          </c:xVal>
          <c:yVal>
            <c:numRef>
              <c:f>'Data- 3digMFG'!$Y$9</c:f>
              <c:numCache>
                <c:ptCount val="1"/>
                <c:pt idx="0">
                  <c:v>22.51666666666667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'Data- 3digMFG'!$A$10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'Data- 3digMFG'!$F$34</c:f>
              <c:numCache>
                <c:ptCount val="1"/>
                <c:pt idx="0">
                  <c:v>2.5770997440407966</c:v>
                </c:pt>
              </c:numCache>
            </c:numRef>
          </c:xVal>
          <c:yVal>
            <c:numRef>
              <c:f>'Data- 3digMFG'!$Y$10</c:f>
              <c:numCache>
                <c:ptCount val="1"/>
                <c:pt idx="0">
                  <c:v>24.5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'Data- 3digMFG'!$A$11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'Data- 3digMFG'!$F$35</c:f>
              <c:numCache>
                <c:ptCount val="1"/>
                <c:pt idx="0">
                  <c:v>0.9732327304538503</c:v>
                </c:pt>
              </c:numCache>
            </c:numRef>
          </c:xVal>
          <c:yVal>
            <c:numRef>
              <c:f>'Data- 3digMFG'!$Y$11</c:f>
              <c:numCache>
                <c:ptCount val="1"/>
                <c:pt idx="0">
                  <c:v>36.7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'Data- 3digMFG'!$A$12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'Data- 3digMFG'!$F$36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'Data- 3digMFG'!$Y$12</c:f>
              <c:numCache>
                <c:ptCount val="1"/>
              </c:numCache>
            </c:numRef>
          </c:yVal>
          <c:smooth val="0"/>
        </c:ser>
        <c:ser>
          <c:idx val="10"/>
          <c:order val="8"/>
          <c:tx>
            <c:strRef>
              <c:f>'Data- 3digMFG'!$A$13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'Data- 3digMFG'!$F$37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'Data- 3digMFG'!$Y$13</c:f>
              <c:numCache>
                <c:ptCount val="1"/>
              </c:numCache>
            </c:numRef>
          </c:yVal>
          <c:smooth val="0"/>
        </c:ser>
        <c:ser>
          <c:idx val="11"/>
          <c:order val="9"/>
          <c:tx>
            <c:strRef>
              <c:f>'Data- 3digMFG'!$A$14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'Data- 3digMFG'!$F$38</c:f>
              <c:numCache>
                <c:ptCount val="1"/>
                <c:pt idx="0">
                  <c:v>1.9218677733028842</c:v>
                </c:pt>
              </c:numCache>
            </c:numRef>
          </c:xVal>
          <c:yVal>
            <c:numRef>
              <c:f>'Data- 3digMFG'!$Y$14</c:f>
              <c:numCache>
                <c:ptCount val="1"/>
                <c:pt idx="0">
                  <c:v>61.30833333333333</c:v>
                </c:pt>
              </c:numCache>
            </c:numRef>
          </c:yVal>
          <c:smooth val="0"/>
        </c:ser>
        <c:ser>
          <c:idx val="17"/>
          <c:order val="10"/>
          <c:tx>
            <c:strRef>
              <c:f>'Data- 3digMFG'!$A$20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'Data- 3digMFG'!$F$44</c:f>
              <c:numCache>
                <c:ptCount val="1"/>
                <c:pt idx="0">
                  <c:v>3.6370485893137903</c:v>
                </c:pt>
              </c:numCache>
            </c:numRef>
          </c:xVal>
          <c:yVal>
            <c:numRef>
              <c:f>'Data- 3digMFG'!$Y$20</c:f>
              <c:numCache>
                <c:ptCount val="1"/>
                <c:pt idx="0">
                  <c:v>38.49166666666666</c:v>
                </c:pt>
              </c:numCache>
            </c:numRef>
          </c:yVal>
          <c:smooth val="0"/>
        </c:ser>
        <c:ser>
          <c:idx val="18"/>
          <c:order val="11"/>
          <c:tx>
            <c:strRef>
              <c:f>'Data- 3digMFG'!$A$21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'Data- 3digMFG'!$F$45</c:f>
              <c:numCache>
                <c:ptCount val="1"/>
                <c:pt idx="0">
                  <c:v>2.3495788097777184</c:v>
                </c:pt>
              </c:numCache>
            </c:numRef>
          </c:xVal>
          <c:yVal>
            <c:numRef>
              <c:f>'Data- 3digMFG'!$Y$21</c:f>
              <c:numCache>
                <c:ptCount val="1"/>
                <c:pt idx="0">
                  <c:v>33.25</c:v>
                </c:pt>
              </c:numCache>
            </c:numRef>
          </c:yVal>
          <c:smooth val="0"/>
        </c:ser>
        <c:ser>
          <c:idx val="21"/>
          <c:order val="12"/>
          <c:tx>
            <c:strRef>
              <c:f>'Data- 3digMFG'!$A$24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'Data- 3digMFG'!$F$48</c:f>
              <c:numCache>
                <c:ptCount val="1"/>
                <c:pt idx="0">
                  <c:v>1.920128824110339</c:v>
                </c:pt>
              </c:numCache>
            </c:numRef>
          </c:xVal>
          <c:yVal>
            <c:numRef>
              <c:f>'Data- 3digMFG'!$Y$24</c:f>
              <c:numCache>
                <c:ptCount val="1"/>
                <c:pt idx="0">
                  <c:v>33.041666666666664</c:v>
                </c:pt>
              </c:numCache>
            </c:numRef>
          </c:yVal>
          <c:smooth val="0"/>
        </c:ser>
        <c:axId val="56965565"/>
        <c:axId val="42928038"/>
      </c:scatterChart>
      <c:valAx>
        <c:axId val="569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42928038"/>
        <c:crossesAt val="33"/>
        <c:crossBetween val="midCat"/>
        <c:dispUnits/>
      </c:valAx>
      <c:valAx>
        <c:axId val="42928038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Payroll Employees (2004, Thous)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56965565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Quadrant LQ Comparison- 7G District
</a:t>
            </a:r>
            <a:r>
              <a:rPr lang="en-US" cap="none" sz="117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Green- Durable Mfg. </a:t>
            </a:r>
            <a:r>
              <a:rPr lang="en-US" cap="none" sz="1175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Brown- Nondurable Mfg.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'Data- 3digMFG'!$A$4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'Data- 3digMFG'!$G$28</c:f>
              <c:numCache>
                <c:ptCount val="1"/>
                <c:pt idx="0">
                  <c:v>0.957479266524235</c:v>
                </c:pt>
              </c:numCache>
            </c:numRef>
          </c:xVal>
          <c:yVal>
            <c:numRef>
              <c:f>'Data- 3digMFG'!$AB$4</c:f>
              <c:numCache>
                <c:ptCount val="1"/>
                <c:pt idx="0">
                  <c:v>69.68333333333334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'Data- 3digMFG'!$A$5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'Data- 3digMFG'!$G$29</c:f>
              <c:numCache>
                <c:ptCount val="1"/>
                <c:pt idx="0">
                  <c:v>0.5069500191745204</c:v>
                </c:pt>
              </c:numCache>
            </c:numRef>
          </c:xVal>
          <c:yVal>
            <c:numRef>
              <c:f>'Data- 3digMFG'!$AB$5</c:f>
              <c:numCache>
                <c:ptCount val="1"/>
                <c:pt idx="0">
                  <c:v>33.93333333333334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'Data- 3digMFG'!$A$6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'Data- 3digMFG'!$G$30</c:f>
              <c:numCache>
                <c:ptCount val="1"/>
                <c:pt idx="0">
                  <c:v>2.096775506665872</c:v>
                </c:pt>
              </c:numCache>
            </c:numRef>
          </c:xVal>
          <c:yVal>
            <c:numRef>
              <c:f>'Data- 3digMFG'!$AB$6</c:f>
              <c:numCache>
                <c:ptCount val="1"/>
                <c:pt idx="0">
                  <c:v>129.59166666666667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'Data- 3digMFG'!$A$7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'Data- 3digMFG'!$G$31</c:f>
              <c:numCache>
                <c:ptCount val="1"/>
                <c:pt idx="0">
                  <c:v>1.718271132494059</c:v>
                </c:pt>
              </c:numCache>
            </c:numRef>
          </c:xVal>
          <c:yVal>
            <c:numRef>
              <c:f>'Data- 3digMFG'!$AB$7</c:f>
              <c:numCache>
                <c:ptCount val="1"/>
                <c:pt idx="0">
                  <c:v>340.6166666666667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'Data- 3digMFG'!$A$8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'Data- 3digMFG'!$G$32</c:f>
              <c:numCache>
                <c:ptCount val="1"/>
                <c:pt idx="0">
                  <c:v>2.033556809628015</c:v>
                </c:pt>
              </c:numCache>
            </c:numRef>
          </c:xVal>
          <c:yVal>
            <c:numRef>
              <c:f>'Data- 3digMFG'!$AB$8</c:f>
              <c:numCache>
                <c:ptCount val="1"/>
                <c:pt idx="0">
                  <c:v>307.7833333333333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'Data- 3digMFG'!$A$9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'Data- 3digMFG'!$G$33</c:f>
              <c:numCache>
                <c:ptCount val="1"/>
                <c:pt idx="0">
                  <c:v>0.6844555408226638</c:v>
                </c:pt>
              </c:numCache>
            </c:numRef>
          </c:xVal>
          <c:yVal>
            <c:numRef>
              <c:f>'Data- 3digMFG'!$AB$9</c:f>
              <c:numCache>
                <c:ptCount val="1"/>
                <c:pt idx="0">
                  <c:v>119.88333333333334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'Data- 3digMFG'!$A$10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'Data- 3digMFG'!$G$34</c:f>
              <c:numCache>
                <c:ptCount val="1"/>
                <c:pt idx="0">
                  <c:v>1.4244284246126895</c:v>
                </c:pt>
              </c:numCache>
            </c:numRef>
          </c:xVal>
          <c:yVal>
            <c:numRef>
              <c:f>'Data- 3digMFG'!$AB$10</c:f>
              <c:numCache>
                <c:ptCount val="1"/>
                <c:pt idx="0">
                  <c:v>83.95833333333333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'Data- 3digMFG'!$A$11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'Data- 3digMFG'!$G$35</c:f>
              <c:numCache>
                <c:ptCount val="1"/>
                <c:pt idx="0">
                  <c:v>2.129987864271552</c:v>
                </c:pt>
              </c:numCache>
            </c:numRef>
          </c:xVal>
          <c:yVal>
            <c:numRef>
              <c:f>'Data- 3digMFG'!$AB$11</c:f>
              <c:numCache>
                <c:ptCount val="1"/>
                <c:pt idx="0">
                  <c:v>497.9833333333333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'Data- 3digMFG'!$A$12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'Data- 3digMFG'!$G$36</c:f>
              <c:numCache>
                <c:ptCount val="1"/>
                <c:pt idx="0">
                  <c:v>1.0664971406505779</c:v>
                </c:pt>
              </c:numCache>
            </c:numRef>
          </c:xVal>
          <c:yVal>
            <c:numRef>
              <c:f>'Data- 3digMFG'!$AB$12</c:f>
              <c:numCache>
                <c:ptCount val="1"/>
                <c:pt idx="0">
                  <c:v>80.96666666666667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'Data- 3digMFG'!$A$13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'Data- 3digMFG'!$G$37</c:f>
              <c:numCache>
                <c:ptCount val="1"/>
                <c:pt idx="0">
                  <c:v>0.9040844614655206</c:v>
                </c:pt>
              </c:numCache>
            </c:numRef>
          </c:xVal>
          <c:yVal>
            <c:numRef>
              <c:f>'Data- 3digMFG'!$AB$13</c:f>
              <c:numCache>
                <c:ptCount val="1"/>
                <c:pt idx="0">
                  <c:v>78.475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'Data- 3digMFG'!$A$14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'Data- 3digMFG'!$G$38</c:f>
              <c:numCache>
                <c:ptCount val="1"/>
                <c:pt idx="0">
                  <c:v>1.1203475401840246</c:v>
                </c:pt>
              </c:numCache>
            </c:numRef>
          </c:xVal>
          <c:yVal>
            <c:numRef>
              <c:f>'Data- 3digMFG'!$AB$14</c:f>
              <c:numCache>
                <c:ptCount val="1"/>
                <c:pt idx="0">
                  <c:v>221.58333333333334</c:v>
                </c:pt>
              </c:numCache>
            </c:numRef>
          </c:yVal>
          <c:smooth val="0"/>
        </c:ser>
        <c:ser>
          <c:idx val="15"/>
          <c:order val="11"/>
          <c:tx>
            <c:strRef>
              <c:f>'Data- 3digMFG'!$A$18</c:f>
              <c:strCache>
                <c:ptCount val="1"/>
                <c:pt idx="0">
                  <c:v>315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'Data- 3digMFG'!$G$42</c:f>
              <c:numCache>
                <c:ptCount val="1"/>
                <c:pt idx="0">
                  <c:v>0.13910229460976617</c:v>
                </c:pt>
              </c:numCache>
            </c:numRef>
          </c:xVal>
          <c:yVal>
            <c:numRef>
              <c:f>'Data- 3digMFG'!$AB$18</c:f>
              <c:numCache>
                <c:ptCount val="1"/>
                <c:pt idx="0">
                  <c:v>5.258333333333334</c:v>
                </c:pt>
              </c:numCache>
            </c:numRef>
          </c:yVal>
          <c:smooth val="0"/>
        </c:ser>
        <c:ser>
          <c:idx val="17"/>
          <c:order val="12"/>
          <c:tx>
            <c:strRef>
              <c:f>'Data- 3digMFG'!$A$20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'Data- 3digMFG'!$G$44</c:f>
              <c:numCache>
                <c:ptCount val="1"/>
                <c:pt idx="0">
                  <c:v>1.2015721745293908</c:v>
                </c:pt>
              </c:numCache>
            </c:numRef>
          </c:xVal>
          <c:yVal>
            <c:numRef>
              <c:f>'Data- 3digMFG'!$AB$20</c:f>
              <c:numCache>
                <c:ptCount val="1"/>
                <c:pt idx="0">
                  <c:v>78.84166666666667</c:v>
                </c:pt>
              </c:numCache>
            </c:numRef>
          </c:yVal>
          <c:smooth val="0"/>
        </c:ser>
        <c:ser>
          <c:idx val="18"/>
          <c:order val="13"/>
          <c:tx>
            <c:strRef>
              <c:f>'Data- 3digMFG'!$A$21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'Data- 3digMFG'!$G$45</c:f>
              <c:numCache>
                <c:ptCount val="1"/>
                <c:pt idx="0">
                  <c:v>1.091311744484612</c:v>
                </c:pt>
              </c:numCache>
            </c:numRef>
          </c:xVal>
          <c:yVal>
            <c:numRef>
              <c:f>'Data- 3digMFG'!$AB$21</c:f>
              <c:numCache>
                <c:ptCount val="1"/>
                <c:pt idx="0">
                  <c:v>95.75</c:v>
                </c:pt>
              </c:numCache>
            </c:numRef>
          </c:yVal>
          <c:smooth val="0"/>
        </c:ser>
        <c:ser>
          <c:idx val="19"/>
          <c:order val="14"/>
          <c:tx>
            <c:strRef>
              <c:f>'Data- 3digMFG'!$A$22</c:f>
              <c:strCache>
                <c:ptCount val="1"/>
                <c:pt idx="0">
                  <c:v>324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'Data- 3digMFG'!$G$46</c:f>
              <c:numCache>
                <c:ptCount val="1"/>
                <c:pt idx="0">
                  <c:v>0.433237919280789</c:v>
                </c:pt>
              </c:numCache>
            </c:numRef>
          </c:xVal>
          <c:yVal>
            <c:numRef>
              <c:f>'Data- 3digMFG'!$AB$22</c:f>
              <c:numCache>
                <c:ptCount val="1"/>
                <c:pt idx="0">
                  <c:v>6.408333333333335</c:v>
                </c:pt>
              </c:numCache>
            </c:numRef>
          </c:yVal>
          <c:smooth val="0"/>
        </c:ser>
        <c:ser>
          <c:idx val="20"/>
          <c:order val="15"/>
          <c:tx>
            <c:strRef>
              <c:f>'Data- 3digMFG'!$A$23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'Data- 3digMFG'!$G$47</c:f>
              <c:numCache>
                <c:ptCount val="1"/>
                <c:pt idx="0">
                  <c:v>0.7034584845826639</c:v>
                </c:pt>
              </c:numCache>
            </c:numRef>
          </c:xVal>
          <c:yVal>
            <c:numRef>
              <c:f>'Data- 3digMFG'!$AB$23</c:f>
              <c:numCache>
                <c:ptCount val="1"/>
                <c:pt idx="0">
                  <c:v>82.625</c:v>
                </c:pt>
              </c:numCache>
            </c:numRef>
          </c:yVal>
          <c:smooth val="0"/>
        </c:ser>
        <c:ser>
          <c:idx val="21"/>
          <c:order val="16"/>
          <c:tx>
            <c:strRef>
              <c:f>'Data- 3digMFG'!$A$24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'Data- 3digMFG'!$G$48</c:f>
              <c:numCache>
                <c:ptCount val="1"/>
                <c:pt idx="0">
                  <c:v>1.2986335866977237</c:v>
                </c:pt>
              </c:numCache>
            </c:numRef>
          </c:xVal>
          <c:yVal>
            <c:numRef>
              <c:f>'Data- 3digMFG'!$AB$24</c:f>
              <c:numCache>
                <c:ptCount val="1"/>
                <c:pt idx="0">
                  <c:v>138.55</c:v>
                </c:pt>
              </c:numCache>
            </c:numRef>
          </c:yVal>
          <c:smooth val="0"/>
        </c:ser>
        <c:axId val="50808023"/>
        <c:axId val="54619024"/>
      </c:scatterChart>
      <c:valAx>
        <c:axId val="5080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54619024"/>
        <c:crossesAt val="84"/>
        <c:crossBetween val="midCat"/>
        <c:dispUnits/>
      </c:valAx>
      <c:valAx>
        <c:axId val="54619024"/>
        <c:scaling>
          <c:orientation val="minMax"/>
          <c:min val="-1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Payroll Employees (2004, Thous)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1" u="none" baseline="0">
                <a:latin typeface="Arial"/>
                <a:ea typeface="Arial"/>
                <a:cs typeface="Arial"/>
              </a:defRPr>
            </a:pPr>
          </a:p>
        </c:txPr>
        <c:crossAx val="5080802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Industry by Concentration and Size- 7G District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35"/>
          <c:w val="0.98775"/>
          <c:h val="0.9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DistrictData!$A$5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DistrictData!$E$5</c:f>
              <c:numCache>
                <c:ptCount val="1"/>
                <c:pt idx="0">
                  <c:v>1.2854072329633934</c:v>
                </c:pt>
              </c:numCache>
            </c:numRef>
          </c:xVal>
          <c:yVal>
            <c:numRef>
              <c:f>DistrictData!$C$5</c:f>
              <c:numCache>
                <c:ptCount val="1"/>
                <c:pt idx="0">
                  <c:v>251698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DistrictData!$A$6</c:f>
              <c:strCache>
                <c:ptCount val="1"/>
                <c:pt idx="0">
                  <c:v>312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DistrictData!$E$6</c:f>
              <c:numCache>
                <c:ptCount val="1"/>
                <c:pt idx="0">
                  <c:v>0.7771224226177543</c:v>
                </c:pt>
              </c:numCache>
            </c:numRef>
          </c:xVal>
          <c:yVal>
            <c:numRef>
              <c:f>DistrictData!$C$6</c:f>
              <c:numCache>
                <c:ptCount val="1"/>
                <c:pt idx="0">
                  <c:v>19838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DistrictData!$A$7</c:f>
              <c:strCache>
                <c:ptCount val="1"/>
                <c:pt idx="0">
                  <c:v>313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DistrictData!$E$7</c:f>
              <c:numCache>
                <c:ptCount val="1"/>
                <c:pt idx="0">
                  <c:v>0.15653458711359802</c:v>
                </c:pt>
              </c:numCache>
            </c:numRef>
          </c:xVal>
          <c:yVal>
            <c:numRef>
              <c:f>DistrictData!$C$7</c:f>
              <c:numCache>
                <c:ptCount val="1"/>
                <c:pt idx="0">
                  <c:v>4493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DistrictData!$A$8</c:f>
              <c:strCache>
                <c:ptCount val="1"/>
                <c:pt idx="0">
                  <c:v>314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DistrictData!$E$8</c:f>
              <c:numCache>
                <c:ptCount val="1"/>
                <c:pt idx="0">
                  <c:v>0.5652100401086951</c:v>
                </c:pt>
              </c:numCache>
            </c:numRef>
          </c:xVal>
          <c:yVal>
            <c:numRef>
              <c:f>DistrictData!$C$8</c:f>
              <c:numCache>
                <c:ptCount val="1"/>
                <c:pt idx="0">
                  <c:v>12689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DistrictData!$A$9</c:f>
              <c:strCache>
                <c:ptCount val="1"/>
                <c:pt idx="0">
                  <c:v>315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DistrictData!$E$9</c:f>
              <c:numCache>
                <c:ptCount val="1"/>
                <c:pt idx="0">
                  <c:v>0.31054184188987366</c:v>
                </c:pt>
              </c:numCache>
            </c:numRef>
          </c:xVal>
          <c:yVal>
            <c:numRef>
              <c:f>DistrictData!$C$9</c:f>
              <c:numCache>
                <c:ptCount val="1"/>
                <c:pt idx="0">
                  <c:v>10607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DistrictData!$A$10</c:f>
              <c:strCache>
                <c:ptCount val="1"/>
                <c:pt idx="0">
                  <c:v>316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DistrictData!$E$10</c:f>
              <c:numCache>
                <c:ptCount val="1"/>
                <c:pt idx="0">
                  <c:v>1.0712102403320487</c:v>
                </c:pt>
              </c:numCache>
            </c:numRef>
          </c:xVal>
          <c:yVal>
            <c:numRef>
              <c:f>DistrictData!$C$10</c:f>
              <c:numCache>
                <c:ptCount val="1"/>
                <c:pt idx="0">
                  <c:v>5556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DistrictData!$A$11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DistrictData!$E$11</c:f>
              <c:numCache>
                <c:ptCount val="1"/>
                <c:pt idx="0">
                  <c:v>1.0659843748428544</c:v>
                </c:pt>
              </c:numCache>
            </c:numRef>
          </c:xVal>
          <c:yVal>
            <c:numRef>
              <c:f>DistrictData!$C$11</c:f>
              <c:numCache>
                <c:ptCount val="1"/>
                <c:pt idx="0">
                  <c:v>79019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DistrictData!$A$12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DistrictData!$E$12</c:f>
              <c:numCache>
                <c:ptCount val="1"/>
                <c:pt idx="0">
                  <c:v>1.464146722837551</c:v>
                </c:pt>
              </c:numCache>
            </c:numRef>
          </c:xVal>
          <c:yVal>
            <c:numRef>
              <c:f>DistrictData!$C$12</c:f>
              <c:numCache>
                <c:ptCount val="1"/>
                <c:pt idx="0">
                  <c:v>93734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DistrictData!$A$13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DistrictData!$E$13</c:f>
              <c:numCache>
                <c:ptCount val="1"/>
                <c:pt idx="0">
                  <c:v>1.419341334131057</c:v>
                </c:pt>
              </c:numCache>
            </c:numRef>
          </c:xVal>
          <c:yVal>
            <c:numRef>
              <c:f>DistrictData!$C$13</c:f>
              <c:numCache>
                <c:ptCount val="1"/>
                <c:pt idx="0">
                  <c:v>121394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DistrictData!$A$14</c:f>
              <c:strCache>
                <c:ptCount val="1"/>
                <c:pt idx="0">
                  <c:v>324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DistrictData!$E$14</c:f>
              <c:numCache>
                <c:ptCount val="1"/>
                <c:pt idx="0">
                  <c:v>0.7375417445215077</c:v>
                </c:pt>
              </c:numCache>
            </c:numRef>
          </c:xVal>
          <c:yVal>
            <c:numRef>
              <c:f>DistrictData!$C$14</c:f>
              <c:numCache>
                <c:ptCount val="1"/>
                <c:pt idx="0">
                  <c:v>10973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DistrictData!$A$15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DistrictData!$E$15</c:f>
              <c:numCache>
                <c:ptCount val="1"/>
                <c:pt idx="0">
                  <c:v>1.1705575676981008</c:v>
                </c:pt>
              </c:numCache>
            </c:numRef>
          </c:xVal>
          <c:yVal>
            <c:numRef>
              <c:f>DistrictData!$C$15</c:f>
              <c:numCache>
                <c:ptCount val="1"/>
                <c:pt idx="0">
                  <c:v>135348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DistrictData!$A$16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DistrictData!$E$16</c:f>
              <c:numCache>
                <c:ptCount val="1"/>
                <c:pt idx="0">
                  <c:v>1.7034196154742312</c:v>
                </c:pt>
              </c:numCache>
            </c:numRef>
          </c:xVal>
          <c:yVal>
            <c:numRef>
              <c:f>DistrictData!$C$16</c:f>
              <c:numCache>
                <c:ptCount val="1"/>
                <c:pt idx="0">
                  <c:v>180620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DistrictData!$A$17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DistrictData!$E$17</c:f>
              <c:numCache>
                <c:ptCount val="1"/>
                <c:pt idx="0">
                  <c:v>1.000310743807404</c:v>
                </c:pt>
              </c:numCache>
            </c:numRef>
          </c:xVal>
          <c:yVal>
            <c:numRef>
              <c:f>DistrictData!$C$17</c:f>
              <c:numCache>
                <c:ptCount val="1"/>
                <c:pt idx="0">
                  <c:v>66846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DistrictData!$A$18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331-Primary Metal (Foundries)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DistrictData!$E$18</c:f>
              <c:numCache>
                <c:ptCount val="1"/>
                <c:pt idx="0">
                  <c:v>2.0940697181340022</c:v>
                </c:pt>
              </c:numCache>
            </c:numRef>
          </c:xVal>
          <c:yVal>
            <c:numRef>
              <c:f>DistrictData!$C$18</c:f>
              <c:numCache>
                <c:ptCount val="1"/>
                <c:pt idx="0">
                  <c:v>129043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DistrictData!$A$19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332-Fabricated Metal Product
(Machine Shops &amp; Turned Prod.)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DistrictData!$E$19</c:f>
              <c:numCache>
                <c:ptCount val="1"/>
                <c:pt idx="0">
                  <c:v>1.7186109583405536</c:v>
                </c:pt>
              </c:numCache>
            </c:numRef>
          </c:xVal>
          <c:yVal>
            <c:numRef>
              <c:f>DistrictData!$C$19</c:f>
              <c:numCache>
                <c:ptCount val="1"/>
                <c:pt idx="0">
                  <c:v>345323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DistrictData!$A$20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333-Machinery (Metalworking)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DistrictData!$E$20</c:f>
              <c:numCache>
                <c:ptCount val="1"/>
                <c:pt idx="0">
                  <c:v>2.0534239480307135</c:v>
                </c:pt>
              </c:numCache>
            </c:numRef>
          </c:xVal>
          <c:yVal>
            <c:numRef>
              <c:f>DistrictData!$C$20</c:f>
              <c:numCache>
                <c:ptCount val="1"/>
                <c:pt idx="0">
                  <c:v>315168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DistrictData!$A$21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DistrictData!$E$21</c:f>
              <c:numCache>
                <c:ptCount val="1"/>
                <c:pt idx="0">
                  <c:v>0.6980263206241013</c:v>
                </c:pt>
              </c:numCache>
            </c:numRef>
          </c:xVal>
          <c:yVal>
            <c:numRef>
              <c:f>DistrictData!$C$21</c:f>
              <c:numCache>
                <c:ptCount val="1"/>
                <c:pt idx="0">
                  <c:v>121036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DistrictData!$A$22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DistrictData!$E$22</c:f>
              <c:numCache>
                <c:ptCount val="1"/>
                <c:pt idx="0">
                  <c:v>1.5651274735384255</c:v>
                </c:pt>
              </c:numCache>
            </c:numRef>
          </c:xVal>
          <c:yVal>
            <c:numRef>
              <c:f>DistrictData!$C$22</c:f>
              <c:numCache>
                <c:ptCount val="1"/>
                <c:pt idx="0">
                  <c:v>89990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DistrictData!$A$23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336-Transportation
(Motor Vehicle Parts &amp; Assembly)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DistrictData!$E$23</c:f>
              <c:numCache>
                <c:ptCount val="1"/>
                <c:pt idx="0">
                  <c:v>2.0466419458074703</c:v>
                </c:pt>
              </c:numCache>
            </c:numRef>
          </c:xVal>
          <c:yVal>
            <c:numRef>
              <c:f>DistrictData!$C$23</c:f>
              <c:numCache>
                <c:ptCount val="1"/>
                <c:pt idx="0">
                  <c:v>480218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DistrictData!$A$24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DistrictData!$E$24</c:f>
              <c:numCache>
                <c:ptCount val="1"/>
                <c:pt idx="0">
                  <c:v>1.303300184788845</c:v>
                </c:pt>
              </c:numCache>
            </c:numRef>
          </c:xVal>
          <c:yVal>
            <c:numRef>
              <c:f>DistrictData!$C$24</c:f>
              <c:numCache>
                <c:ptCount val="1"/>
                <c:pt idx="0">
                  <c:v>97620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DistrictData!$A$25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DistrictData!$E$25</c:f>
              <c:numCache>
                <c:ptCount val="1"/>
                <c:pt idx="0">
                  <c:v>1.1708848935577518</c:v>
                </c:pt>
              </c:numCache>
            </c:numRef>
          </c:xVal>
          <c:yVal>
            <c:numRef>
              <c:f>DistrictData!$C$25</c:f>
              <c:numCache>
                <c:ptCount val="1"/>
                <c:pt idx="0">
                  <c:v>100563</c:v>
                </c:pt>
              </c:numCache>
            </c:numRef>
          </c:yVal>
          <c:smooth val="0"/>
        </c:ser>
        <c:axId val="21809169"/>
        <c:axId val="62064794"/>
      </c:scatterChart>
      <c:valAx>
        <c:axId val="2180916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Index of Concentration vs. U.S.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64794"/>
        <c:crossesAt val="98000"/>
        <c:crossBetween val="midCat"/>
        <c:dispUnits/>
      </c:valAx>
      <c:valAx>
        <c:axId val="62064794"/>
        <c:scaling>
          <c:orientation val="minMax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Payroll Employees (2005,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09169"/>
        <c:crossesAt val="1"/>
        <c:crossBetween val="midCat"/>
        <c:dispUnits>
          <c:builtInUnit val="thousands"/>
        </c:dispUnits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Industry by Concentration and Size- Illinois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56"/>
          <c:w val="0.97925"/>
          <c:h val="0.91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IllinoisData!$A$5</c:f>
              <c:strCache>
                <c:ptCount val="1"/>
                <c:pt idx="0">
                  <c:v>311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95675"/>
                        </a:solidFill>
                        <a:latin typeface="Arial"/>
                        <a:ea typeface="Arial"/>
                        <a:cs typeface="Arial"/>
                      </a:rPr>
                      <a:t>311-Food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IllinoisData!$F$5</c:f>
              <c:numCache>
                <c:ptCount val="1"/>
                <c:pt idx="0">
                  <c:v>1.170725621347873</c:v>
                </c:pt>
              </c:numCache>
            </c:numRef>
          </c:xVal>
          <c:yVal>
            <c:numRef>
              <c:f>IllinoisData!$D$5</c:f>
              <c:numCache>
                <c:ptCount val="1"/>
                <c:pt idx="0">
                  <c:v>77274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IllinoisData!$A$6</c:f>
              <c:strCache>
                <c:ptCount val="1"/>
                <c:pt idx="0">
                  <c:v>312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IllinoisData!$F$6</c:f>
              <c:numCache>
                <c:ptCount val="1"/>
                <c:pt idx="0">
                  <c:v>0.8615984132743167</c:v>
                </c:pt>
              </c:numCache>
            </c:numRef>
          </c:xVal>
          <c:yVal>
            <c:numRef>
              <c:f>IllinoisData!$D$6</c:f>
              <c:numCache>
                <c:ptCount val="1"/>
                <c:pt idx="0">
                  <c:v>7414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IllinoisData!$A$7</c:f>
              <c:strCache>
                <c:ptCount val="1"/>
                <c:pt idx="0">
                  <c:v>313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IllinoisData!$F$7</c:f>
              <c:numCache>
                <c:ptCount val="1"/>
                <c:pt idx="0">
                  <c:v>0.1386000624736511</c:v>
                </c:pt>
              </c:numCache>
            </c:numRef>
          </c:xVal>
          <c:yVal>
            <c:numRef>
              <c:f>IllinoisData!$D$7</c:f>
              <c:numCache>
                <c:ptCount val="1"/>
                <c:pt idx="0">
                  <c:v>1341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IllinoisData!$A$8</c:f>
              <c:strCache>
                <c:ptCount val="1"/>
                <c:pt idx="0">
                  <c:v>314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IllinoisData!$F$8</c:f>
              <c:numCache>
                <c:ptCount val="1"/>
                <c:pt idx="0">
                  <c:v>0.5288351449443199</c:v>
                </c:pt>
              </c:numCache>
            </c:numRef>
          </c:xVal>
          <c:yVal>
            <c:numRef>
              <c:f>IllinoisData!$D$8</c:f>
              <c:numCache>
                <c:ptCount val="1"/>
                <c:pt idx="0">
                  <c:v>4002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IllinoisData!$A$9</c:f>
              <c:strCache>
                <c:ptCount val="1"/>
                <c:pt idx="0">
                  <c:v>315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IllinoisData!$F$9</c:f>
              <c:numCache>
                <c:ptCount val="1"/>
                <c:pt idx="0">
                  <c:v>0.4502495664379268</c:v>
                </c:pt>
              </c:numCache>
            </c:numRef>
          </c:xVal>
          <c:yVal>
            <c:numRef>
              <c:f>IllinoisData!$D$9</c:f>
              <c:numCache>
                <c:ptCount val="1"/>
                <c:pt idx="0">
                  <c:v>5184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IllinoisData!$A$10</c:f>
              <c:strCache>
                <c:ptCount val="1"/>
                <c:pt idx="0">
                  <c:v>316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IllinoisData!$F$10</c:f>
              <c:numCache>
                <c:ptCount val="1"/>
                <c:pt idx="0">
                  <c:v>1.1462278346996078</c:v>
                </c:pt>
              </c:numCache>
            </c:numRef>
          </c:xVal>
          <c:yVal>
            <c:numRef>
              <c:f>IllinoisData!$D$10</c:f>
              <c:numCache>
                <c:ptCount val="1"/>
                <c:pt idx="0">
                  <c:v>2004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IllinoisData!$A$11</c:f>
              <c:strCache>
                <c:ptCount val="1"/>
                <c:pt idx="0">
                  <c:v>321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IllinoisData!$F$11</c:f>
              <c:numCache>
                <c:ptCount val="1"/>
                <c:pt idx="0">
                  <c:v>0.36830658718096015</c:v>
                </c:pt>
              </c:numCache>
            </c:numRef>
          </c:xVal>
          <c:yVal>
            <c:numRef>
              <c:f>IllinoisData!$D$11</c:f>
              <c:numCache>
                <c:ptCount val="1"/>
                <c:pt idx="0">
                  <c:v>9203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IllinoisData!$A$12</c:f>
              <c:strCache>
                <c:ptCount val="1"/>
                <c:pt idx="0">
                  <c:v>322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IllinoisData!$F$12</c:f>
              <c:numCache>
                <c:ptCount val="1"/>
                <c:pt idx="0">
                  <c:v>1.1789146971839257</c:v>
                </c:pt>
              </c:numCache>
            </c:numRef>
          </c:xVal>
          <c:yVal>
            <c:numRef>
              <c:f>IllinoisData!$D$12</c:f>
              <c:numCache>
                <c:ptCount val="1"/>
                <c:pt idx="0">
                  <c:v>25441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IllinoisData!$A$13</c:f>
              <c:strCache>
                <c:ptCount val="1"/>
                <c:pt idx="0">
                  <c:v>323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IllinoisData!$F$13</c:f>
              <c:numCache>
                <c:ptCount val="1"/>
                <c:pt idx="0">
                  <c:v>1.4798998028783539</c:v>
                </c:pt>
              </c:numCache>
            </c:numRef>
          </c:xVal>
          <c:yVal>
            <c:numRef>
              <c:f>IllinoisData!$D$13</c:f>
              <c:numCache>
                <c:ptCount val="1"/>
                <c:pt idx="0">
                  <c:v>42666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IllinoisData!$A$14</c:f>
              <c:strCache>
                <c:ptCount val="1"/>
                <c:pt idx="0">
                  <c:v>324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IllinoisData!$F$14</c:f>
              <c:numCache>
                <c:ptCount val="1"/>
                <c:pt idx="0">
                  <c:v>1.091308228646956</c:v>
                </c:pt>
              </c:numCache>
            </c:numRef>
          </c:xVal>
          <c:yVal>
            <c:numRef>
              <c:f>IllinoisData!$D$14</c:f>
              <c:numCache>
                <c:ptCount val="1"/>
                <c:pt idx="0">
                  <c:v>5473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IllinoisData!$A$15</c:f>
              <c:strCache>
                <c:ptCount val="1"/>
                <c:pt idx="0">
                  <c:v>325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325- Chemical 
(Pharmaceutical &amp; Medicine)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IllinoisData!$F$15</c:f>
              <c:numCache>
                <c:ptCount val="1"/>
                <c:pt idx="0">
                  <c:v>1.3083917634373037</c:v>
                </c:pt>
              </c:numCache>
            </c:numRef>
          </c:xVal>
          <c:yVal>
            <c:numRef>
              <c:f>IllinoisData!$D$15</c:f>
              <c:numCache>
                <c:ptCount val="1"/>
                <c:pt idx="0">
                  <c:v>50996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IllinoisData!$A$16</c:f>
              <c:strCache>
                <c:ptCount val="1"/>
                <c:pt idx="0">
                  <c:v>326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95675"/>
              </a:solidFill>
              <a:ln>
                <a:solidFill>
                  <a:srgbClr val="095675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9567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IllinoisData!$F$16</c:f>
              <c:numCache>
                <c:ptCount val="1"/>
                <c:pt idx="0">
                  <c:v>1.3520085448894783</c:v>
                </c:pt>
              </c:numCache>
            </c:numRef>
          </c:xVal>
          <c:yVal>
            <c:numRef>
              <c:f>IllinoisData!$D$16</c:f>
              <c:numCache>
                <c:ptCount val="1"/>
                <c:pt idx="0">
                  <c:v>48324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IllinoisData!$A$17</c:f>
              <c:strCache>
                <c:ptCount val="1"/>
                <c:pt idx="0">
                  <c:v>327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IllinoisData!$F$17</c:f>
              <c:numCache>
                <c:ptCount val="1"/>
                <c:pt idx="0">
                  <c:v>0.7773761485630767</c:v>
                </c:pt>
              </c:numCache>
            </c:numRef>
          </c:xVal>
          <c:yVal>
            <c:numRef>
              <c:f>IllinoisData!$D$17</c:f>
              <c:numCache>
                <c:ptCount val="1"/>
                <c:pt idx="0">
                  <c:v>17511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IllinoisData!$A$18</c:f>
              <c:strCache>
                <c:ptCount val="1"/>
                <c:pt idx="0">
                  <c:v>331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IllinoisData!$F$18</c:f>
              <c:numCache>
                <c:ptCount val="1"/>
                <c:pt idx="0">
                  <c:v>1.2213918721599981</c:v>
                </c:pt>
              </c:numCache>
            </c:numRef>
          </c:xVal>
          <c:yVal>
            <c:numRef>
              <c:f>IllinoisData!$D$18</c:f>
              <c:numCache>
                <c:ptCount val="1"/>
                <c:pt idx="0">
                  <c:v>25371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IllinoisData!$A$19</c:f>
              <c:strCache>
                <c:ptCount val="1"/>
                <c:pt idx="0">
                  <c:v>332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332-Fab. Metal Product
(Machine Shops &amp; Turned Prod.)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IllinoisData!$F$19</c:f>
              <c:numCache>
                <c:ptCount val="1"/>
                <c:pt idx="0">
                  <c:v>1.6034914365655</c:v>
                </c:pt>
              </c:numCache>
            </c:numRef>
          </c:xVal>
          <c:yVal>
            <c:numRef>
              <c:f>IllinoisData!$D$19</c:f>
              <c:numCache>
                <c:ptCount val="1"/>
                <c:pt idx="0">
                  <c:v>108606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IllinoisData!$A$20</c:f>
              <c:strCache>
                <c:ptCount val="1"/>
                <c:pt idx="0">
                  <c:v>333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333-Machinery 
(Construction)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IllinoisData!$F$20</c:f>
              <c:numCache>
                <c:ptCount val="1"/>
                <c:pt idx="0">
                  <c:v>1.750868584298833</c:v>
                </c:pt>
              </c:numCache>
            </c:numRef>
          </c:xVal>
          <c:yVal>
            <c:numRef>
              <c:f>IllinoisData!$D$20</c:f>
              <c:numCache>
                <c:ptCount val="1"/>
                <c:pt idx="0">
                  <c:v>90585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IllinoisData!$A$21</c:f>
              <c:strCache>
                <c:ptCount val="1"/>
                <c:pt idx="0">
                  <c:v>334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IllinoisData!$F$21</c:f>
              <c:numCache>
                <c:ptCount val="1"/>
                <c:pt idx="0">
                  <c:v>0.74503424001235</c:v>
                </c:pt>
              </c:numCache>
            </c:numRef>
          </c:xVal>
          <c:yVal>
            <c:numRef>
              <c:f>IllinoisData!$D$21</c:f>
              <c:numCache>
                <c:ptCount val="1"/>
                <c:pt idx="0">
                  <c:v>43547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IllinoisData!$A$22</c:f>
              <c:strCache>
                <c:ptCount val="1"/>
                <c:pt idx="0">
                  <c:v>335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5E9EB7"/>
                        </a:solidFill>
                        <a:latin typeface="Arial"/>
                        <a:ea typeface="Arial"/>
                        <a:cs typeface="Arial"/>
                      </a:rPr>
                      <a:t>335-Electrical Equipment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IllinoisData!$F$22</c:f>
              <c:numCache>
                <c:ptCount val="1"/>
                <c:pt idx="0">
                  <c:v>1.4971617653853095</c:v>
                </c:pt>
              </c:numCache>
            </c:numRef>
          </c:xVal>
          <c:yVal>
            <c:numRef>
              <c:f>IllinoisData!$D$22</c:f>
              <c:numCache>
                <c:ptCount val="1"/>
                <c:pt idx="0">
                  <c:v>29017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IllinoisData!$A$23</c:f>
              <c:strCache>
                <c:ptCount val="1"/>
                <c:pt idx="0">
                  <c:v>336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IllinoisData!$F$23</c:f>
              <c:numCache>
                <c:ptCount val="1"/>
                <c:pt idx="0">
                  <c:v>0.5699901693394056</c:v>
                </c:pt>
              </c:numCache>
            </c:numRef>
          </c:xVal>
          <c:yVal>
            <c:numRef>
              <c:f>IllinoisData!$D$23</c:f>
              <c:numCache>
                <c:ptCount val="1"/>
                <c:pt idx="0">
                  <c:v>45082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IllinoisData!$A$24</c:f>
              <c:strCache>
                <c:ptCount val="1"/>
                <c:pt idx="0">
                  <c:v>337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IllinoisData!$F$24</c:f>
              <c:numCache>
                <c:ptCount val="1"/>
                <c:pt idx="0">
                  <c:v>0.7137486419047421</c:v>
                </c:pt>
              </c:numCache>
            </c:numRef>
          </c:xVal>
          <c:yVal>
            <c:numRef>
              <c:f>IllinoisData!$D$24</c:f>
              <c:numCache>
                <c:ptCount val="1"/>
                <c:pt idx="0">
                  <c:v>18021</c:v>
                </c:pt>
              </c:numCache>
            </c:numRef>
          </c:yVal>
          <c:smooth val="0"/>
        </c:ser>
        <c:ser>
          <c:idx val="21"/>
          <c:order val="20"/>
          <c:tx>
            <c:strRef>
              <c:f>IllinoisData!$A$25</c:f>
              <c:strCache>
                <c:ptCount val="1"/>
                <c:pt idx="0">
                  <c:v>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5E9EB7"/>
              </a:solidFill>
              <a:ln>
                <a:solidFill>
                  <a:srgbClr val="5E9EB7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5E9EB7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IllinoisData!$F$25</c:f>
              <c:numCache>
                <c:ptCount val="1"/>
                <c:pt idx="0">
                  <c:v>1.087666132419441</c:v>
                </c:pt>
              </c:numCache>
            </c:numRef>
          </c:xVal>
          <c:yVal>
            <c:numRef>
              <c:f>IllinoisData!$D$25</c:f>
              <c:numCache>
                <c:ptCount val="1"/>
                <c:pt idx="0">
                  <c:v>31489</c:v>
                </c:pt>
              </c:numCache>
            </c:numRef>
          </c:yVal>
          <c:smooth val="0"/>
        </c:ser>
        <c:axId val="21712235"/>
        <c:axId val="61192388"/>
      </c:scatterChart>
      <c:valAx>
        <c:axId val="2171223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Index of Concentration vs. U.S.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At val="25000"/>
        <c:crossBetween val="midCat"/>
        <c:dispUnits/>
      </c:valAx>
      <c:valAx>
        <c:axId val="61192388"/>
        <c:scaling>
          <c:orientation val="minMax"/>
          <c:max val="1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Payroll Employees (2005,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12235"/>
        <c:crossesAt val="1"/>
        <c:crossBetween val="midCat"/>
        <c:dispUnits>
          <c:builtInUnit val="thousands"/>
        </c:dispUnits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49050" cy="7000875"/>
    <xdr:graphicFrame>
      <xdr:nvGraphicFramePr>
        <xdr:cNvPr id="1" name="Shape 1025"/>
        <xdr:cNvGraphicFramePr/>
      </xdr:nvGraphicFramePr>
      <xdr:xfrm>
        <a:off x="0" y="0"/>
        <a:ext cx="11449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4</xdr:col>
      <xdr:colOff>152400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28575" y="0"/>
        <a:ext cx="83724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142875</xdr:colOff>
      <xdr:row>28</xdr:row>
      <xdr:rowOff>133350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8458200" cy="5438775"/>
          <a:chOff x="0" y="0"/>
          <a:chExt cx="888" cy="57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888" cy="57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264" y="26"/>
            <a:ext cx="37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1" i="0" u="none" baseline="0">
                <a:solidFill>
                  <a:srgbClr val="5E9EB7"/>
                </a:solidFill>
                <a:latin typeface="Arial"/>
                <a:ea typeface="Arial"/>
                <a:cs typeface="Arial"/>
              </a:rPr>
              <a:t>▲</a:t>
            </a:r>
            <a:r>
              <a:rPr lang="en-US" cap="none" sz="1000" b="1" i="0" u="none" baseline="0">
                <a:solidFill>
                  <a:srgbClr val="5E9EB7"/>
                </a:solidFill>
                <a:latin typeface="Arial"/>
                <a:ea typeface="Arial"/>
                <a:cs typeface="Arial"/>
              </a:rPr>
              <a:t>Light Blue- Durable Mfg.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1000" b="0" i="0" u="none" baseline="0">
                <a:solidFill>
                  <a:srgbClr val="095675"/>
                </a:solidFill>
                <a:latin typeface="Arial"/>
                <a:ea typeface="Arial"/>
                <a:cs typeface="Arial"/>
              </a:rPr>
              <a:t>■ </a:t>
            </a:r>
            <a:r>
              <a:rPr lang="en-US" cap="none" sz="1000" b="1" i="0" u="none" baseline="0">
                <a:solidFill>
                  <a:srgbClr val="095675"/>
                </a:solidFill>
                <a:latin typeface="Arial"/>
                <a:ea typeface="Arial"/>
                <a:cs typeface="Arial"/>
              </a:rPr>
              <a:t>Dark Blue- Nondurable Mfg.</a:t>
            </a: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</cdr:y>
    </cdr:from>
    <cdr:to>
      <cdr:x>0.7125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00025"/>
          <a:ext cx="3581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5E9EB7"/>
              </a:solidFill>
              <a:latin typeface="Arial"/>
              <a:ea typeface="Arial"/>
              <a:cs typeface="Arial"/>
            </a:rPr>
            <a:t>▲</a:t>
          </a:r>
          <a:r>
            <a:rPr lang="en-US" cap="none" sz="1000" b="1" i="0" u="none" baseline="0">
              <a:solidFill>
                <a:srgbClr val="5E9EB7"/>
              </a:solidFill>
              <a:latin typeface="Arial"/>
              <a:ea typeface="Arial"/>
              <a:cs typeface="Arial"/>
            </a:rPr>
            <a:t>Light Blue- Durable Mfg.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95675"/>
              </a:solidFill>
              <a:latin typeface="Arial"/>
              <a:ea typeface="Arial"/>
              <a:cs typeface="Arial"/>
            </a:rPr>
            <a:t>■ </a:t>
          </a:r>
          <a:r>
            <a:rPr lang="en-US" cap="none" sz="1000" b="1" i="0" u="none" baseline="0">
              <a:solidFill>
                <a:srgbClr val="095675"/>
              </a:solidFill>
              <a:latin typeface="Arial"/>
              <a:ea typeface="Arial"/>
              <a:cs typeface="Arial"/>
            </a:rPr>
            <a:t>Dark Blue- Nondurable Mfg.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123825</xdr:colOff>
      <xdr:row>28</xdr:row>
      <xdr:rowOff>171450</xdr:rowOff>
    </xdr:to>
    <xdr:graphicFrame>
      <xdr:nvGraphicFramePr>
        <xdr:cNvPr id="1" name="Chart 2"/>
        <xdr:cNvGraphicFramePr/>
      </xdr:nvGraphicFramePr>
      <xdr:xfrm>
        <a:off x="0" y="0"/>
        <a:ext cx="86010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133350</xdr:colOff>
      <xdr:row>31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8620125" cy="5543550"/>
          <a:chOff x="0" y="0"/>
          <a:chExt cx="905" cy="58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905" cy="5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274" y="27"/>
            <a:ext cx="37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1" i="0" u="none" baseline="0">
                <a:solidFill>
                  <a:srgbClr val="5E9EB7"/>
                </a:solidFill>
                <a:latin typeface="Arial"/>
                <a:ea typeface="Arial"/>
                <a:cs typeface="Arial"/>
              </a:rPr>
              <a:t>▲</a:t>
            </a:r>
            <a:r>
              <a:rPr lang="en-US" cap="none" sz="1000" b="1" i="0" u="none" baseline="0">
                <a:solidFill>
                  <a:srgbClr val="5E9EB7"/>
                </a:solidFill>
                <a:latin typeface="Arial"/>
                <a:ea typeface="Arial"/>
                <a:cs typeface="Arial"/>
              </a:rPr>
              <a:t>Light Blue- Durable Mfg.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1000" b="0" i="0" u="none" baseline="0">
                <a:solidFill>
                  <a:srgbClr val="095675"/>
                </a:solidFill>
                <a:latin typeface="Arial"/>
                <a:ea typeface="Arial"/>
                <a:cs typeface="Arial"/>
              </a:rPr>
              <a:t>■ </a:t>
            </a:r>
            <a:r>
              <a:rPr lang="en-US" cap="none" sz="1000" b="1" i="0" u="none" baseline="0">
                <a:solidFill>
                  <a:srgbClr val="095675"/>
                </a:solidFill>
                <a:latin typeface="Arial"/>
                <a:ea typeface="Arial"/>
                <a:cs typeface="Arial"/>
              </a:rPr>
              <a:t>Dark Blue- Nondurable Mfg.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133350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6201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247650</xdr:colOff>
      <xdr:row>1</xdr:row>
      <xdr:rowOff>95250</xdr:rowOff>
    </xdr:from>
    <xdr:ext cx="3543300" cy="200025"/>
    <xdr:sp>
      <xdr:nvSpPr>
        <xdr:cNvPr id="2" name="TextBox 2"/>
        <xdr:cNvSpPr txBox="1">
          <a:spLocks noChangeArrowheads="1"/>
        </xdr:cNvSpPr>
      </xdr:nvSpPr>
      <xdr:spPr>
        <a:xfrm>
          <a:off x="2609850" y="257175"/>
          <a:ext cx="3543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5E9EB7"/>
              </a:solidFill>
              <a:latin typeface="Arial"/>
              <a:ea typeface="Arial"/>
              <a:cs typeface="Arial"/>
            </a:rPr>
            <a:t>▲</a:t>
          </a:r>
          <a:r>
            <a:rPr lang="en-US" cap="none" sz="1000" b="1" i="0" u="none" baseline="0">
              <a:solidFill>
                <a:srgbClr val="5E9EB7"/>
              </a:solidFill>
              <a:latin typeface="Arial"/>
              <a:ea typeface="Arial"/>
              <a:cs typeface="Arial"/>
            </a:rPr>
            <a:t>Light Blue- Durable Mfg.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95675"/>
              </a:solidFill>
              <a:latin typeface="Arial"/>
              <a:ea typeface="Arial"/>
              <a:cs typeface="Arial"/>
            </a:rPr>
            <a:t>■ </a:t>
          </a:r>
          <a:r>
            <a:rPr lang="en-US" cap="none" sz="1000" b="1" i="0" u="none" baseline="0">
              <a:solidFill>
                <a:srgbClr val="095675"/>
              </a:solidFill>
              <a:latin typeface="Arial"/>
              <a:ea typeface="Arial"/>
              <a:cs typeface="Arial"/>
            </a:rPr>
            <a:t>Dark Blue- Nondurable Mfg.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0.2905</cdr:x>
      <cdr:y>0.0365</cdr:y>
    </cdr:from>
    <cdr:to>
      <cdr:x>0.70725</cdr:x>
      <cdr:y>0.0725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200025"/>
          <a:ext cx="3581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5E9EB7"/>
              </a:solidFill>
              <a:latin typeface="Arial"/>
              <a:ea typeface="Arial"/>
              <a:cs typeface="Arial"/>
            </a:rPr>
            <a:t>▲</a:t>
          </a:r>
          <a:r>
            <a:rPr lang="en-US" cap="none" sz="1000" b="1" i="0" u="none" baseline="0">
              <a:solidFill>
                <a:srgbClr val="5E9EB7"/>
              </a:solidFill>
              <a:latin typeface="Arial"/>
              <a:ea typeface="Arial"/>
              <a:cs typeface="Arial"/>
            </a:rPr>
            <a:t>Light Blue- Durable Mfg.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95675"/>
              </a:solidFill>
              <a:latin typeface="Arial"/>
              <a:ea typeface="Arial"/>
              <a:cs typeface="Arial"/>
            </a:rPr>
            <a:t>■ </a:t>
          </a:r>
          <a:r>
            <a:rPr lang="en-US" cap="none" sz="1000" b="1" i="0" u="none" baseline="0">
              <a:solidFill>
                <a:srgbClr val="095675"/>
              </a:solidFill>
              <a:latin typeface="Arial"/>
              <a:ea typeface="Arial"/>
              <a:cs typeface="Arial"/>
            </a:rPr>
            <a:t>Dark Blue- Nondurable Mfg.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247650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85915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49050" cy="7000875"/>
    <xdr:graphicFrame>
      <xdr:nvGraphicFramePr>
        <xdr:cNvPr id="1" name="Shape 1025"/>
        <xdr:cNvGraphicFramePr/>
      </xdr:nvGraphicFramePr>
      <xdr:xfrm>
        <a:off x="0" y="0"/>
        <a:ext cx="11449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49050" cy="7000875"/>
    <xdr:graphicFrame>
      <xdr:nvGraphicFramePr>
        <xdr:cNvPr id="1" name="Shape 1025"/>
        <xdr:cNvGraphicFramePr/>
      </xdr:nvGraphicFramePr>
      <xdr:xfrm>
        <a:off x="0" y="0"/>
        <a:ext cx="11449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49050" cy="7000875"/>
    <xdr:graphicFrame>
      <xdr:nvGraphicFramePr>
        <xdr:cNvPr id="1" name="Shape 1025"/>
        <xdr:cNvGraphicFramePr/>
      </xdr:nvGraphicFramePr>
      <xdr:xfrm>
        <a:off x="0" y="0"/>
        <a:ext cx="11449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49050" cy="7000875"/>
    <xdr:graphicFrame>
      <xdr:nvGraphicFramePr>
        <xdr:cNvPr id="1" name="Shape 1025"/>
        <xdr:cNvGraphicFramePr/>
      </xdr:nvGraphicFramePr>
      <xdr:xfrm>
        <a:off x="0" y="0"/>
        <a:ext cx="11449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49050" cy="7000875"/>
    <xdr:graphicFrame>
      <xdr:nvGraphicFramePr>
        <xdr:cNvPr id="1" name="Shape 1025"/>
        <xdr:cNvGraphicFramePr/>
      </xdr:nvGraphicFramePr>
      <xdr:xfrm>
        <a:off x="0" y="0"/>
        <a:ext cx="11449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49050" cy="7000875"/>
    <xdr:graphicFrame>
      <xdr:nvGraphicFramePr>
        <xdr:cNvPr id="1" name="Shape 1025"/>
        <xdr:cNvGraphicFramePr/>
      </xdr:nvGraphicFramePr>
      <xdr:xfrm>
        <a:off x="0" y="0"/>
        <a:ext cx="11449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133350</xdr:colOff>
      <xdr:row>33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8639175" cy="5495925"/>
          <a:chOff x="0" y="0"/>
          <a:chExt cx="907" cy="57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907" cy="5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278" y="27"/>
            <a:ext cx="36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800" b="1" i="0" u="none" baseline="0">
                <a:solidFill>
                  <a:srgbClr val="5E9EB7"/>
                </a:solidFill>
                <a:latin typeface="Arial"/>
                <a:ea typeface="Arial"/>
                <a:cs typeface="Arial"/>
              </a:rPr>
              <a:t>▲</a:t>
            </a:r>
            <a:r>
              <a:rPr lang="en-US" cap="none" sz="1000" b="1" i="0" u="none" baseline="0">
                <a:solidFill>
                  <a:srgbClr val="5E9EB7"/>
                </a:solidFill>
                <a:latin typeface="Arial"/>
                <a:ea typeface="Arial"/>
                <a:cs typeface="Arial"/>
              </a:rPr>
              <a:t>Light Blue- Durable Mfg.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</a:t>
            </a:r>
            <a:r>
              <a:rPr lang="en-US" cap="none" sz="1000" b="0" i="0" u="none" baseline="0">
                <a:solidFill>
                  <a:srgbClr val="095675"/>
                </a:solidFill>
                <a:latin typeface="Arial"/>
                <a:ea typeface="Arial"/>
                <a:cs typeface="Arial"/>
              </a:rPr>
              <a:t>■ </a:t>
            </a:r>
            <a:r>
              <a:rPr lang="en-US" cap="none" sz="1000" b="1" i="0" u="none" baseline="0">
                <a:solidFill>
                  <a:srgbClr val="095675"/>
                </a:solidFill>
                <a:latin typeface="Arial"/>
                <a:ea typeface="Arial"/>
                <a:cs typeface="Arial"/>
              </a:rPr>
              <a:t>Dark Blue- Nondurable Mfg.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0.03675</cdr:y>
    </cdr:from>
    <cdr:to>
      <cdr:x>0.72225</cdr:x>
      <cdr:y>0.073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200025"/>
          <a:ext cx="3581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5E9EB7"/>
              </a:solidFill>
              <a:latin typeface="Arial"/>
              <a:ea typeface="Arial"/>
              <a:cs typeface="Arial"/>
            </a:rPr>
            <a:t>▲</a:t>
          </a:r>
          <a:r>
            <a:rPr lang="en-US" cap="none" sz="1000" b="1" i="0" u="none" baseline="0">
              <a:solidFill>
                <a:srgbClr val="5E9EB7"/>
              </a:solidFill>
              <a:latin typeface="Arial"/>
              <a:ea typeface="Arial"/>
              <a:cs typeface="Arial"/>
            </a:rPr>
            <a:t>Light Blue- Durable Mfg.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95675"/>
              </a:solidFill>
              <a:latin typeface="Arial"/>
              <a:ea typeface="Arial"/>
              <a:cs typeface="Arial"/>
            </a:rPr>
            <a:t>■ </a:t>
          </a:r>
          <a:r>
            <a:rPr lang="en-US" cap="none" sz="1000" b="1" i="0" u="none" baseline="0">
              <a:solidFill>
                <a:srgbClr val="095675"/>
              </a:solidFill>
              <a:latin typeface="Arial"/>
              <a:ea typeface="Arial"/>
              <a:cs typeface="Arial"/>
            </a:rPr>
            <a:t>Dark Blue- Nondurable Mfg.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4"/>
    <pageSetUpPr fitToPage="1"/>
  </sheetPr>
  <dimension ref="A1:AH48"/>
  <sheetViews>
    <sheetView zoomScale="80" zoomScaleNormal="80" workbookViewId="0" topLeftCell="A7">
      <selection activeCell="J40" sqref="J40"/>
    </sheetView>
  </sheetViews>
  <sheetFormatPr defaultColWidth="9.140625" defaultRowHeight="12.75"/>
  <cols>
    <col min="1" max="2" width="6.140625" style="0" customWidth="1"/>
    <col min="3" max="3" width="4.00390625" style="0" customWidth="1"/>
    <col min="4" max="4" width="3.8515625" style="0" customWidth="1"/>
    <col min="5" max="5" width="7.140625" style="0" bestFit="1" customWidth="1"/>
    <col min="6" max="6" width="6.7109375" style="10" customWidth="1"/>
    <col min="7" max="7" width="3.8515625" style="0" customWidth="1"/>
    <col min="8" max="8" width="6.140625" style="0" customWidth="1"/>
    <col min="9" max="9" width="4.57421875" style="0" customWidth="1"/>
    <col min="10" max="10" width="7.140625" style="0" bestFit="1" customWidth="1"/>
    <col min="11" max="11" width="6.7109375" style="10" customWidth="1"/>
    <col min="12" max="12" width="4.7109375" style="0" customWidth="1"/>
    <col min="13" max="13" width="6.140625" style="0" customWidth="1"/>
    <col min="14" max="14" width="5.00390625" style="0" customWidth="1"/>
    <col min="15" max="15" width="7.140625" style="0" bestFit="1" customWidth="1"/>
    <col min="16" max="16" width="6.7109375" style="10" customWidth="1"/>
    <col min="17" max="17" width="4.140625" style="0" customWidth="1"/>
    <col min="18" max="18" width="6.140625" style="0" customWidth="1"/>
    <col min="19" max="19" width="4.57421875" style="0" customWidth="1"/>
    <col min="20" max="20" width="7.140625" style="0" bestFit="1" customWidth="1"/>
    <col min="21" max="21" width="6.7109375" style="10" customWidth="1"/>
    <col min="22" max="22" width="3.7109375" style="0" customWidth="1"/>
    <col min="23" max="23" width="7.140625" style="0" customWidth="1"/>
    <col min="24" max="24" width="4.00390625" style="0" customWidth="1"/>
    <col min="25" max="25" width="7.140625" style="0" bestFit="1" customWidth="1"/>
    <col min="26" max="26" width="6.7109375" style="10" customWidth="1"/>
    <col min="27" max="27" width="3.140625" style="0" customWidth="1"/>
    <col min="29" max="29" width="6.421875" style="10" customWidth="1"/>
    <col min="30" max="30" width="3.140625" style="0" customWidth="1"/>
    <col min="31" max="31" width="6.140625" style="0" customWidth="1"/>
    <col min="32" max="32" width="4.00390625" style="0" customWidth="1"/>
    <col min="33" max="33" width="7.7109375" style="0" bestFit="1" customWidth="1"/>
    <col min="34" max="34" width="6.421875" style="10" customWidth="1"/>
  </cols>
  <sheetData>
    <row r="1" spans="2:34" ht="13.5" thickTop="1">
      <c r="B1" s="20" t="s">
        <v>286</v>
      </c>
      <c r="C1" s="21" t="s">
        <v>214</v>
      </c>
      <c r="D1" s="21" t="s">
        <v>213</v>
      </c>
      <c r="E1" s="21" t="s">
        <v>287</v>
      </c>
      <c r="F1" s="22" t="s">
        <v>413</v>
      </c>
      <c r="G1" s="123" t="s">
        <v>422</v>
      </c>
      <c r="H1" s="35" t="s">
        <v>286</v>
      </c>
      <c r="I1" s="36" t="s">
        <v>214</v>
      </c>
      <c r="J1" s="36" t="s">
        <v>287</v>
      </c>
      <c r="K1" s="37" t="s">
        <v>413</v>
      </c>
      <c r="L1" s="5" t="s">
        <v>422</v>
      </c>
      <c r="M1" s="47" t="s">
        <v>286</v>
      </c>
      <c r="N1" s="48" t="s">
        <v>214</v>
      </c>
      <c r="O1" s="48" t="s">
        <v>287</v>
      </c>
      <c r="P1" s="49" t="s">
        <v>413</v>
      </c>
      <c r="Q1" t="s">
        <v>422</v>
      </c>
      <c r="R1" s="60" t="s">
        <v>286</v>
      </c>
      <c r="S1" s="61" t="s">
        <v>214</v>
      </c>
      <c r="T1" s="61" t="s">
        <v>287</v>
      </c>
      <c r="U1" s="62" t="s">
        <v>413</v>
      </c>
      <c r="V1" t="s">
        <v>422</v>
      </c>
      <c r="W1" s="73" t="s">
        <v>286</v>
      </c>
      <c r="X1" s="74" t="s">
        <v>214</v>
      </c>
      <c r="Y1" s="74" t="s">
        <v>287</v>
      </c>
      <c r="Z1" s="75" t="s">
        <v>413</v>
      </c>
      <c r="AA1" t="s">
        <v>422</v>
      </c>
      <c r="AB1" s="5" t="str">
        <f>CONCATENATE(Y1," District")</f>
        <v>2004 District</v>
      </c>
      <c r="AC1" s="10" t="s">
        <v>413</v>
      </c>
      <c r="AD1" t="s">
        <v>422</v>
      </c>
      <c r="AE1" s="86" t="s">
        <v>286</v>
      </c>
      <c r="AF1" s="87" t="s">
        <v>214</v>
      </c>
      <c r="AG1" s="87" t="s">
        <v>287</v>
      </c>
      <c r="AH1" s="88" t="s">
        <v>413</v>
      </c>
    </row>
    <row r="2" spans="2:34" s="9" customFormat="1" ht="12.75">
      <c r="B2" s="23" t="s">
        <v>95</v>
      </c>
      <c r="C2" s="24" t="s">
        <v>216</v>
      </c>
      <c r="D2" s="24" t="s">
        <v>215</v>
      </c>
      <c r="E2" s="24">
        <v>5815.9</v>
      </c>
      <c r="F2" s="25"/>
      <c r="G2" s="119"/>
      <c r="H2" s="38" t="s">
        <v>114</v>
      </c>
      <c r="I2" s="24" t="s">
        <v>234</v>
      </c>
      <c r="J2" s="24">
        <v>2928.9</v>
      </c>
      <c r="K2" s="39"/>
      <c r="L2" s="124"/>
      <c r="M2" s="50" t="s">
        <v>138</v>
      </c>
      <c r="N2" s="24" t="s">
        <v>245</v>
      </c>
      <c r="O2" s="24">
        <v>1457.25</v>
      </c>
      <c r="P2" s="51"/>
      <c r="Q2" s="127"/>
      <c r="R2" s="63" t="s">
        <v>152</v>
      </c>
      <c r="S2" s="24" t="s">
        <v>256</v>
      </c>
      <c r="T2" s="24">
        <v>4394.691666666666</v>
      </c>
      <c r="U2" s="64"/>
      <c r="V2" s="132"/>
      <c r="W2" s="76" t="s">
        <v>190</v>
      </c>
      <c r="X2" s="24" t="s">
        <v>273</v>
      </c>
      <c r="Y2" s="24">
        <v>2807.0916666666667</v>
      </c>
      <c r="Z2" s="77"/>
      <c r="AB2" s="9">
        <f>SUM(B2:Y2)</f>
        <v>17403.833333333332</v>
      </c>
      <c r="AC2" s="11"/>
      <c r="AE2" s="89" t="s">
        <v>288</v>
      </c>
      <c r="AF2" s="90" t="s">
        <v>390</v>
      </c>
      <c r="AG2" s="90">
        <v>131435.25</v>
      </c>
      <c r="AH2" s="91"/>
    </row>
    <row r="3" spans="1:34" s="7" customFormat="1" ht="12.75">
      <c r="A3" s="7" t="s">
        <v>212</v>
      </c>
      <c r="B3" s="26" t="s">
        <v>96</v>
      </c>
      <c r="C3" s="27" t="s">
        <v>217</v>
      </c>
      <c r="D3" s="27" t="s">
        <v>215</v>
      </c>
      <c r="E3" s="27">
        <v>697.125</v>
      </c>
      <c r="F3" s="28">
        <f>E3/E2</f>
        <v>0.11986536907443389</v>
      </c>
      <c r="G3" s="120"/>
      <c r="H3" s="40" t="s">
        <v>115</v>
      </c>
      <c r="I3" s="27" t="s">
        <v>235</v>
      </c>
      <c r="J3" s="27">
        <v>571.6</v>
      </c>
      <c r="K3" s="41">
        <f>J3/J2</f>
        <v>0.19515859196285296</v>
      </c>
      <c r="L3" s="125"/>
      <c r="M3" s="52" t="s">
        <v>139</v>
      </c>
      <c r="N3" s="27" t="s">
        <v>246</v>
      </c>
      <c r="O3" s="27">
        <v>223.275</v>
      </c>
      <c r="P3" s="53">
        <f>O3/O2</f>
        <v>0.15321667524446733</v>
      </c>
      <c r="Q3" s="128"/>
      <c r="R3" s="65" t="s">
        <v>153</v>
      </c>
      <c r="S3" s="27" t="s">
        <v>257</v>
      </c>
      <c r="T3" s="27">
        <v>697.3083333333334</v>
      </c>
      <c r="U3" s="66">
        <f>T3/T2</f>
        <v>0.15867059312086745</v>
      </c>
      <c r="V3" s="133"/>
      <c r="W3" s="78" t="s">
        <v>191</v>
      </c>
      <c r="X3" s="27" t="s">
        <v>274</v>
      </c>
      <c r="Y3" s="27">
        <v>502.725</v>
      </c>
      <c r="Z3" s="79">
        <f>Y3/Y2</f>
        <v>0.1790910521269048</v>
      </c>
      <c r="AB3" s="8">
        <f aca="true" t="shared" si="0" ref="AB3:AB14">SUM(E3,J3,O3,T3,Y3)</f>
        <v>2692.0333333333333</v>
      </c>
      <c r="AC3" s="12">
        <f>AB3/AB2</f>
        <v>0.1546804822692319</v>
      </c>
      <c r="AE3" s="92" t="s">
        <v>289</v>
      </c>
      <c r="AF3" s="93" t="s">
        <v>391</v>
      </c>
      <c r="AG3" s="93">
        <v>14315.25</v>
      </c>
      <c r="AH3" s="94">
        <f>AG3/AG2</f>
        <v>0.10891484590321089</v>
      </c>
    </row>
    <row r="4" spans="1:34" ht="12.75">
      <c r="A4">
        <v>321</v>
      </c>
      <c r="B4" s="29"/>
      <c r="C4" s="1"/>
      <c r="D4" s="1"/>
      <c r="E4" s="1"/>
      <c r="F4" s="30">
        <f aca="true" t="shared" si="1" ref="F4:F24">E4/$E$2</f>
        <v>0</v>
      </c>
      <c r="G4" s="121"/>
      <c r="H4" s="42" t="s">
        <v>116</v>
      </c>
      <c r="I4" s="6" t="s">
        <v>236</v>
      </c>
      <c r="J4" s="6">
        <v>20.4</v>
      </c>
      <c r="K4" s="43">
        <f aca="true" t="shared" si="2" ref="K4:K10">J4/$J$2</f>
        <v>0.006965072211410427</v>
      </c>
      <c r="L4" s="126">
        <v>2</v>
      </c>
      <c r="M4" s="54" t="s">
        <v>140</v>
      </c>
      <c r="N4" s="6" t="s">
        <v>247</v>
      </c>
      <c r="O4" s="6">
        <v>11.841666666666667</v>
      </c>
      <c r="P4" s="55">
        <f aca="true" t="shared" si="3" ref="P4:P12">O4/$O$2</f>
        <v>0.00812603648424544</v>
      </c>
      <c r="Q4" s="129">
        <v>4</v>
      </c>
      <c r="R4" s="67" t="s">
        <v>154</v>
      </c>
      <c r="S4" s="6" t="s">
        <v>258</v>
      </c>
      <c r="T4" s="6">
        <v>11.391666666666667</v>
      </c>
      <c r="U4" s="68">
        <f>T4/$T$2</f>
        <v>0.0025921424142383905</v>
      </c>
      <c r="V4" s="134">
        <v>1</v>
      </c>
      <c r="W4" s="80" t="s">
        <v>192</v>
      </c>
      <c r="X4" s="6" t="s">
        <v>275</v>
      </c>
      <c r="Y4" s="6">
        <v>26.05</v>
      </c>
      <c r="Z4" s="81">
        <f>Y4/$Y$2</f>
        <v>0.009280067448218946</v>
      </c>
      <c r="AA4" s="137">
        <v>4</v>
      </c>
      <c r="AB4" s="5">
        <f t="shared" si="0"/>
        <v>69.68333333333334</v>
      </c>
      <c r="AC4" s="10">
        <f>AB4/$AB$2</f>
        <v>0.004003907185198664</v>
      </c>
      <c r="AD4">
        <v>4</v>
      </c>
      <c r="AE4" s="95" t="s">
        <v>290</v>
      </c>
      <c r="AF4" s="6" t="s">
        <v>392</v>
      </c>
      <c r="AG4" s="6">
        <v>549.625</v>
      </c>
      <c r="AH4" s="96">
        <f>AG4/$AG$2</f>
        <v>0.004181716852975134</v>
      </c>
    </row>
    <row r="5" spans="1:34" ht="12.75">
      <c r="A5">
        <v>327</v>
      </c>
      <c r="B5" s="29" t="s">
        <v>97</v>
      </c>
      <c r="C5" s="6" t="s">
        <v>218</v>
      </c>
      <c r="D5" s="6" t="s">
        <v>215</v>
      </c>
      <c r="E5" s="6">
        <v>17.358333333333334</v>
      </c>
      <c r="F5" s="30">
        <f t="shared" si="1"/>
        <v>0.0029846340778440714</v>
      </c>
      <c r="G5" s="121">
        <v>3</v>
      </c>
      <c r="H5" s="42"/>
      <c r="I5" s="1"/>
      <c r="J5" s="1"/>
      <c r="K5" s="43">
        <f t="shared" si="2"/>
        <v>0</v>
      </c>
      <c r="L5" s="126"/>
      <c r="M5" s="54"/>
      <c r="N5" s="1"/>
      <c r="O5" s="1"/>
      <c r="P5" s="55">
        <f t="shared" si="3"/>
        <v>0</v>
      </c>
      <c r="Q5" s="129"/>
      <c r="R5" s="67" t="s">
        <v>155</v>
      </c>
      <c r="S5" s="6" t="s">
        <v>259</v>
      </c>
      <c r="T5" s="6">
        <v>16.575</v>
      </c>
      <c r="U5" s="68">
        <f aca="true" t="shared" si="4" ref="U5:U23">T5/$T$2</f>
        <v>0.0037715956561230127</v>
      </c>
      <c r="V5" s="134">
        <v>4</v>
      </c>
      <c r="W5" s="80"/>
      <c r="X5" s="1"/>
      <c r="Y5" s="1"/>
      <c r="Z5" s="81">
        <f aca="true" t="shared" si="5" ref="Z5:Z23">Y5/$Y$2</f>
        <v>0</v>
      </c>
      <c r="AA5" s="137"/>
      <c r="AB5" s="5">
        <f t="shared" si="0"/>
        <v>33.93333333333334</v>
      </c>
      <c r="AC5" s="10">
        <f aca="true" t="shared" si="6" ref="AC5:AC23">AB5/$AB$2</f>
        <v>0.0019497620256073856</v>
      </c>
      <c r="AD5">
        <v>3</v>
      </c>
      <c r="AE5" s="95" t="s">
        <v>294</v>
      </c>
      <c r="AF5" s="6" t="s">
        <v>393</v>
      </c>
      <c r="AG5" s="6">
        <v>505.50833333333327</v>
      </c>
      <c r="AH5" s="96">
        <f aca="true" t="shared" si="7" ref="AH5:AH23">AG5/$AG$2</f>
        <v>0.0038460636194120926</v>
      </c>
    </row>
    <row r="6" spans="1:34" ht="12.75">
      <c r="A6">
        <v>331</v>
      </c>
      <c r="B6" s="29" t="s">
        <v>98</v>
      </c>
      <c r="C6" s="6" t="s">
        <v>219</v>
      </c>
      <c r="D6" s="6" t="s">
        <v>215</v>
      </c>
      <c r="E6" s="6">
        <v>25.716666666666672</v>
      </c>
      <c r="F6" s="30">
        <f t="shared" si="1"/>
        <v>0.004421786252629288</v>
      </c>
      <c r="G6" s="121">
        <v>6</v>
      </c>
      <c r="H6" s="42" t="s">
        <v>117</v>
      </c>
      <c r="I6" s="6" t="s">
        <v>237</v>
      </c>
      <c r="J6" s="6">
        <v>48.383333333333326</v>
      </c>
      <c r="K6" s="43">
        <f t="shared" si="2"/>
        <v>0.016519284828206263</v>
      </c>
      <c r="L6" s="126">
        <v>3</v>
      </c>
      <c r="M6" s="54" t="s">
        <v>141</v>
      </c>
      <c r="N6" s="6" t="s">
        <v>248</v>
      </c>
      <c r="O6" s="6">
        <v>7.6833333333333345</v>
      </c>
      <c r="P6" s="55">
        <f t="shared" si="3"/>
        <v>0.005272488134042432</v>
      </c>
      <c r="Q6" s="129">
        <v>1</v>
      </c>
      <c r="R6" s="67" t="s">
        <v>156</v>
      </c>
      <c r="S6" s="6" t="s">
        <v>260</v>
      </c>
      <c r="T6" s="6">
        <v>27.641666666666662</v>
      </c>
      <c r="U6" s="68">
        <f t="shared" si="4"/>
        <v>0.006289785214358991</v>
      </c>
      <c r="V6" s="134">
        <v>7</v>
      </c>
      <c r="W6" s="80" t="s">
        <v>193</v>
      </c>
      <c r="X6" s="6" t="s">
        <v>276</v>
      </c>
      <c r="Y6" s="6">
        <v>20.166666666666668</v>
      </c>
      <c r="Z6" s="81">
        <f t="shared" si="5"/>
        <v>0.007184185292607117</v>
      </c>
      <c r="AA6" s="137">
        <v>1</v>
      </c>
      <c r="AB6" s="5">
        <f t="shared" si="0"/>
        <v>129.59166666666667</v>
      </c>
      <c r="AC6" s="10">
        <f t="shared" si="6"/>
        <v>0.007446156498089502</v>
      </c>
      <c r="AD6">
        <v>6</v>
      </c>
      <c r="AE6" s="95" t="s">
        <v>298</v>
      </c>
      <c r="AF6" s="6" t="s">
        <v>394</v>
      </c>
      <c r="AG6" s="6">
        <v>466.7583333333334</v>
      </c>
      <c r="AH6" s="96">
        <f t="shared" si="7"/>
        <v>0.00355124164433311</v>
      </c>
    </row>
    <row r="7" spans="1:34" ht="12.75">
      <c r="A7">
        <v>332</v>
      </c>
      <c r="B7" s="29" t="s">
        <v>99</v>
      </c>
      <c r="C7" s="6" t="s">
        <v>220</v>
      </c>
      <c r="D7" s="6" t="s">
        <v>215</v>
      </c>
      <c r="E7" s="6">
        <v>108.96666666666668</v>
      </c>
      <c r="F7" s="30">
        <f t="shared" si="1"/>
        <v>0.018735993855923706</v>
      </c>
      <c r="G7" s="122">
        <v>1</v>
      </c>
      <c r="H7" s="42" t="s">
        <v>120</v>
      </c>
      <c r="I7" s="6" t="s">
        <v>238</v>
      </c>
      <c r="J7" s="6">
        <v>58.93333333333333</v>
      </c>
      <c r="K7" s="43">
        <f t="shared" si="2"/>
        <v>0.020121319721852344</v>
      </c>
      <c r="L7" s="126">
        <v>2</v>
      </c>
      <c r="M7" s="54" t="s">
        <v>142</v>
      </c>
      <c r="N7" s="6" t="s">
        <v>249</v>
      </c>
      <c r="O7" s="6">
        <v>19.708333333333332</v>
      </c>
      <c r="P7" s="55">
        <f t="shared" si="3"/>
        <v>0.013524332361182593</v>
      </c>
      <c r="Q7" s="129">
        <v>4</v>
      </c>
      <c r="R7" s="67" t="s">
        <v>159</v>
      </c>
      <c r="S7" s="6" t="s">
        <v>261</v>
      </c>
      <c r="T7" s="6">
        <v>83.39166666666668</v>
      </c>
      <c r="U7" s="68">
        <f t="shared" si="4"/>
        <v>0.018975544359388134</v>
      </c>
      <c r="V7" s="134">
        <v>2</v>
      </c>
      <c r="W7" s="80" t="s">
        <v>194</v>
      </c>
      <c r="X7" s="6" t="s">
        <v>277</v>
      </c>
      <c r="Y7" s="6">
        <v>69.61666666666666</v>
      </c>
      <c r="Z7" s="81">
        <f t="shared" si="5"/>
        <v>0.02480028261753713</v>
      </c>
      <c r="AA7" s="137">
        <v>1</v>
      </c>
      <c r="AB7" s="5">
        <f t="shared" si="0"/>
        <v>340.6166666666667</v>
      </c>
      <c r="AC7" s="10">
        <f t="shared" si="6"/>
        <v>0.01957135880026431</v>
      </c>
      <c r="AD7">
        <v>2</v>
      </c>
      <c r="AE7" s="95" t="s">
        <v>304</v>
      </c>
      <c r="AF7" s="6" t="s">
        <v>395</v>
      </c>
      <c r="AG7" s="6">
        <v>1497.0666666666668</v>
      </c>
      <c r="AH7" s="96">
        <f t="shared" si="7"/>
        <v>0.011390145844943932</v>
      </c>
    </row>
    <row r="8" spans="1:34" s="1" customFormat="1" ht="12.75">
      <c r="A8" s="1">
        <v>333</v>
      </c>
      <c r="B8" s="29" t="s">
        <v>100</v>
      </c>
      <c r="C8" s="6" t="s">
        <v>221</v>
      </c>
      <c r="D8" s="6" t="s">
        <v>215</v>
      </c>
      <c r="E8" s="6">
        <v>87.375</v>
      </c>
      <c r="F8" s="30">
        <f t="shared" si="1"/>
        <v>0.015023470142196394</v>
      </c>
      <c r="G8" s="122">
        <v>2</v>
      </c>
      <c r="H8" s="42" t="s">
        <v>121</v>
      </c>
      <c r="I8" s="6" t="s">
        <v>239</v>
      </c>
      <c r="J8" s="6">
        <v>43.61666666666667</v>
      </c>
      <c r="K8" s="43">
        <f t="shared" si="2"/>
        <v>0.014891825144821149</v>
      </c>
      <c r="L8" s="126">
        <v>4</v>
      </c>
      <c r="M8" s="54" t="s">
        <v>143</v>
      </c>
      <c r="N8" s="6" t="s">
        <v>250</v>
      </c>
      <c r="O8" s="6">
        <v>33.00833333333333</v>
      </c>
      <c r="P8" s="55">
        <f t="shared" si="3"/>
        <v>0.022651112254817866</v>
      </c>
      <c r="Q8" s="130">
        <v>2</v>
      </c>
      <c r="R8" s="67" t="s">
        <v>164</v>
      </c>
      <c r="S8" s="6" t="s">
        <v>262</v>
      </c>
      <c r="T8" s="6">
        <v>75.725</v>
      </c>
      <c r="U8" s="68">
        <f t="shared" si="4"/>
        <v>0.017231015448562</v>
      </c>
      <c r="V8" s="135">
        <v>3</v>
      </c>
      <c r="W8" s="80" t="s">
        <v>195</v>
      </c>
      <c r="X8" s="6" t="s">
        <v>278</v>
      </c>
      <c r="Y8" s="6">
        <v>68.05833333333334</v>
      </c>
      <c r="Z8" s="81">
        <f t="shared" si="5"/>
        <v>0.024245141026744764</v>
      </c>
      <c r="AA8" s="138">
        <v>2</v>
      </c>
      <c r="AB8" s="5">
        <f t="shared" si="0"/>
        <v>307.7833333333333</v>
      </c>
      <c r="AC8" s="10">
        <f t="shared" si="6"/>
        <v>0.017684801241105885</v>
      </c>
      <c r="AD8" s="1">
        <v>3</v>
      </c>
      <c r="AE8" s="95" t="s">
        <v>313</v>
      </c>
      <c r="AF8" s="6" t="s">
        <v>396</v>
      </c>
      <c r="AG8" s="6">
        <v>1143.025</v>
      </c>
      <c r="AH8" s="96">
        <f t="shared" si="7"/>
        <v>0.008696487433926592</v>
      </c>
    </row>
    <row r="9" spans="1:34" ht="12.75">
      <c r="A9" s="4">
        <v>334</v>
      </c>
      <c r="B9" s="29" t="s">
        <v>101</v>
      </c>
      <c r="C9" s="6" t="s">
        <v>222</v>
      </c>
      <c r="D9" s="6" t="s">
        <v>215</v>
      </c>
      <c r="E9" s="6">
        <v>45.05833333333334</v>
      </c>
      <c r="F9" s="30">
        <f t="shared" si="1"/>
        <v>0.007747439490591884</v>
      </c>
      <c r="G9" s="121">
        <v>7</v>
      </c>
      <c r="H9" s="42" t="s">
        <v>123</v>
      </c>
      <c r="I9" s="6" t="s">
        <v>240</v>
      </c>
      <c r="J9" s="6">
        <v>21.191666666666666</v>
      </c>
      <c r="K9" s="43">
        <f t="shared" si="2"/>
        <v>0.007235367088895717</v>
      </c>
      <c r="L9" s="126">
        <v>3</v>
      </c>
      <c r="M9" s="54" t="s">
        <v>145</v>
      </c>
      <c r="N9" s="6" t="s">
        <v>251</v>
      </c>
      <c r="O9" s="6">
        <v>11.716666666666667</v>
      </c>
      <c r="P9" s="55">
        <f t="shared" si="3"/>
        <v>0.008040258477726311</v>
      </c>
      <c r="Q9" s="131">
        <v>3</v>
      </c>
      <c r="R9" s="67" t="s">
        <v>167</v>
      </c>
      <c r="S9" s="6" t="s">
        <v>263</v>
      </c>
      <c r="T9" s="6">
        <v>19.4</v>
      </c>
      <c r="U9" s="68">
        <f t="shared" si="4"/>
        <v>0.004414416635220902</v>
      </c>
      <c r="V9" s="136">
        <v>7</v>
      </c>
      <c r="W9" s="80" t="s">
        <v>198</v>
      </c>
      <c r="X9" s="6" t="s">
        <v>279</v>
      </c>
      <c r="Y9" s="6">
        <v>22.51666666666667</v>
      </c>
      <c r="Z9" s="81">
        <f t="shared" si="5"/>
        <v>0.008021350686208443</v>
      </c>
      <c r="AA9" s="139">
        <v>2</v>
      </c>
      <c r="AB9" s="5">
        <f t="shared" si="0"/>
        <v>119.88333333333334</v>
      </c>
      <c r="AC9" s="10">
        <f t="shared" si="6"/>
        <v>0.006888329199505857</v>
      </c>
      <c r="AD9" s="4">
        <v>7</v>
      </c>
      <c r="AE9" s="95" t="s">
        <v>321</v>
      </c>
      <c r="AF9" s="6" t="s">
        <v>397</v>
      </c>
      <c r="AG9" s="6">
        <v>1322.7583333333334</v>
      </c>
      <c r="AH9" s="96">
        <f t="shared" si="7"/>
        <v>0.01006395417769079</v>
      </c>
    </row>
    <row r="10" spans="1:34" ht="12.75">
      <c r="A10" s="4">
        <v>335</v>
      </c>
      <c r="B10" s="29" t="s">
        <v>102</v>
      </c>
      <c r="C10" s="6" t="s">
        <v>223</v>
      </c>
      <c r="D10" s="6" t="s">
        <v>215</v>
      </c>
      <c r="E10" s="6">
        <v>30.791666666666668</v>
      </c>
      <c r="F10" s="30">
        <f t="shared" si="1"/>
        <v>0.005294394103520808</v>
      </c>
      <c r="G10" s="121">
        <v>7</v>
      </c>
      <c r="H10" s="42" t="s">
        <v>126</v>
      </c>
      <c r="I10" s="6" t="s">
        <v>241</v>
      </c>
      <c r="J10" s="6">
        <v>14.416666666666664</v>
      </c>
      <c r="K10" s="43">
        <f t="shared" si="2"/>
        <v>0.00492221197946897</v>
      </c>
      <c r="L10" s="126">
        <v>1</v>
      </c>
      <c r="M10" s="54"/>
      <c r="N10" s="1"/>
      <c r="O10" s="1"/>
      <c r="P10" s="55">
        <f t="shared" si="3"/>
        <v>0</v>
      </c>
      <c r="Q10" s="129"/>
      <c r="R10" s="67" t="s">
        <v>169</v>
      </c>
      <c r="S10" s="6" t="s">
        <v>264</v>
      </c>
      <c r="T10" s="6">
        <v>14.25</v>
      </c>
      <c r="U10" s="68">
        <f t="shared" si="4"/>
        <v>0.003242548301644219</v>
      </c>
      <c r="V10" s="134">
        <v>2</v>
      </c>
      <c r="W10" s="80" t="s">
        <v>201</v>
      </c>
      <c r="X10" s="6" t="s">
        <v>280</v>
      </c>
      <c r="Y10" s="6">
        <v>24.5</v>
      </c>
      <c r="Z10" s="81">
        <f t="shared" si="5"/>
        <v>0.008727894529035093</v>
      </c>
      <c r="AA10" s="139">
        <v>3</v>
      </c>
      <c r="AB10" s="5">
        <f t="shared" si="0"/>
        <v>83.95833333333333</v>
      </c>
      <c r="AC10" s="10">
        <f t="shared" si="6"/>
        <v>0.004824128783888607</v>
      </c>
      <c r="AD10" s="4">
        <v>9</v>
      </c>
      <c r="AE10" s="95" t="s">
        <v>328</v>
      </c>
      <c r="AF10" s="6" t="s">
        <v>398</v>
      </c>
      <c r="AG10" s="6">
        <v>445.13333333333327</v>
      </c>
      <c r="AH10" s="96">
        <f t="shared" si="7"/>
        <v>0.0033867119614664504</v>
      </c>
    </row>
    <row r="11" spans="1:34" ht="12.75">
      <c r="A11" s="4">
        <v>336</v>
      </c>
      <c r="B11" s="29" t="s">
        <v>104</v>
      </c>
      <c r="C11" s="6" t="s">
        <v>224</v>
      </c>
      <c r="D11" s="6" t="s">
        <v>215</v>
      </c>
      <c r="E11" s="6">
        <v>46.3</v>
      </c>
      <c r="F11" s="30">
        <f t="shared" si="1"/>
        <v>0.007960934679069448</v>
      </c>
      <c r="G11" s="121">
        <v>6</v>
      </c>
      <c r="H11" s="42" t="s">
        <v>127</v>
      </c>
      <c r="I11" s="6" t="s">
        <v>242</v>
      </c>
      <c r="J11" s="6">
        <v>139.85</v>
      </c>
      <c r="K11" s="43">
        <f aca="true" t="shared" si="8" ref="K11:K24">J11/$J$2</f>
        <v>0.047748301410085695</v>
      </c>
      <c r="L11" s="126">
        <v>1</v>
      </c>
      <c r="M11" s="54" t="s">
        <v>146</v>
      </c>
      <c r="N11" s="6" t="s">
        <v>252</v>
      </c>
      <c r="O11" s="6">
        <v>19.966666666666665</v>
      </c>
      <c r="P11" s="55">
        <f t="shared" si="3"/>
        <v>0.01370160690798879</v>
      </c>
      <c r="Q11" s="129">
        <v>3</v>
      </c>
      <c r="R11" s="67" t="s">
        <v>170</v>
      </c>
      <c r="S11" s="6" t="s">
        <v>265</v>
      </c>
      <c r="T11" s="6">
        <v>255.16666666666666</v>
      </c>
      <c r="U11" s="68">
        <f t="shared" si="4"/>
        <v>0.058062473097278355</v>
      </c>
      <c r="V11" s="134">
        <v>1</v>
      </c>
      <c r="W11" s="80" t="s">
        <v>202</v>
      </c>
      <c r="X11" s="6" t="s">
        <v>281</v>
      </c>
      <c r="Y11" s="6">
        <v>36.7</v>
      </c>
      <c r="Z11" s="81">
        <f t="shared" si="5"/>
        <v>0.013074029763901547</v>
      </c>
      <c r="AA11" s="139">
        <v>5</v>
      </c>
      <c r="AB11" s="5">
        <f t="shared" si="0"/>
        <v>497.9833333333333</v>
      </c>
      <c r="AC11" s="10">
        <f t="shared" si="6"/>
        <v>0.02861342807619011</v>
      </c>
      <c r="AD11">
        <v>1</v>
      </c>
      <c r="AE11" s="95" t="s">
        <v>333</v>
      </c>
      <c r="AF11" s="6" t="s">
        <v>399</v>
      </c>
      <c r="AG11" s="6">
        <v>1765.65</v>
      </c>
      <c r="AH11" s="96">
        <f t="shared" si="7"/>
        <v>0.01343361084640536</v>
      </c>
    </row>
    <row r="12" spans="1:34" ht="12.75">
      <c r="A12" s="4">
        <v>337</v>
      </c>
      <c r="B12" s="29" t="s">
        <v>105</v>
      </c>
      <c r="C12" s="6" t="s">
        <v>225</v>
      </c>
      <c r="D12" s="6" t="s">
        <v>215</v>
      </c>
      <c r="E12" s="6">
        <v>18.233333333333334</v>
      </c>
      <c r="F12" s="30">
        <f t="shared" si="1"/>
        <v>0.003135083707308127</v>
      </c>
      <c r="G12" s="121">
        <v>4</v>
      </c>
      <c r="H12" s="42" t="s">
        <v>132</v>
      </c>
      <c r="I12" s="6" t="s">
        <v>243</v>
      </c>
      <c r="J12" s="6">
        <v>27.375</v>
      </c>
      <c r="K12" s="43">
        <f t="shared" si="8"/>
        <v>0.009346512342517668</v>
      </c>
      <c r="L12" s="126">
        <v>4</v>
      </c>
      <c r="M12" s="54" t="s">
        <v>147</v>
      </c>
      <c r="N12" s="6" t="s">
        <v>253</v>
      </c>
      <c r="O12" s="6">
        <v>9.45</v>
      </c>
      <c r="P12" s="55">
        <f t="shared" si="3"/>
        <v>0.006484817292846114</v>
      </c>
      <c r="Q12" s="129">
        <v>2</v>
      </c>
      <c r="R12" s="67" t="s">
        <v>173</v>
      </c>
      <c r="S12" s="6" t="s">
        <v>266</v>
      </c>
      <c r="T12" s="6">
        <v>25.908333333333335</v>
      </c>
      <c r="U12" s="68">
        <f t="shared" si="4"/>
        <v>0.005895369982346127</v>
      </c>
      <c r="V12" s="134">
        <v>8</v>
      </c>
      <c r="W12" s="80"/>
      <c r="X12" s="1"/>
      <c r="Y12" s="1"/>
      <c r="Z12" s="81">
        <f t="shared" si="5"/>
        <v>0</v>
      </c>
      <c r="AA12" s="137"/>
      <c r="AB12" s="5">
        <f t="shared" si="0"/>
        <v>80.96666666666667</v>
      </c>
      <c r="AC12" s="10">
        <f t="shared" si="6"/>
        <v>0.004652231788016051</v>
      </c>
      <c r="AD12">
        <v>7</v>
      </c>
      <c r="AE12" s="95" t="s">
        <v>341</v>
      </c>
      <c r="AF12" s="6" t="s">
        <v>400</v>
      </c>
      <c r="AG12" s="6">
        <v>573.3416666666666</v>
      </c>
      <c r="AH12" s="96">
        <f t="shared" si="7"/>
        <v>0.004362160582238529</v>
      </c>
    </row>
    <row r="13" spans="1:34" ht="13.5" thickBot="1">
      <c r="A13" s="4">
        <v>339</v>
      </c>
      <c r="B13" s="101" t="s">
        <v>106</v>
      </c>
      <c r="C13" s="33" t="s">
        <v>226</v>
      </c>
      <c r="D13" s="33" t="s">
        <v>215</v>
      </c>
      <c r="E13" s="33">
        <v>31.858333333333334</v>
      </c>
      <c r="F13" s="34">
        <f t="shared" si="1"/>
        <v>0.005477799366105562</v>
      </c>
      <c r="G13" s="121">
        <v>8</v>
      </c>
      <c r="H13" s="44" t="s">
        <v>135</v>
      </c>
      <c r="I13" s="102" t="s">
        <v>244</v>
      </c>
      <c r="J13" s="102">
        <v>29.01666666666667</v>
      </c>
      <c r="K13" s="46">
        <f>J13/$J$2</f>
        <v>0.009907018562145061</v>
      </c>
      <c r="L13" s="126">
        <v>5</v>
      </c>
      <c r="M13" s="103"/>
      <c r="N13" s="104"/>
      <c r="O13" s="104"/>
      <c r="P13" s="59">
        <f aca="true" t="shared" si="9" ref="P13:P24">O13/$O$2</f>
        <v>0</v>
      </c>
      <c r="Q13" s="129"/>
      <c r="R13" s="105" t="s">
        <v>175</v>
      </c>
      <c r="S13" s="71" t="s">
        <v>267</v>
      </c>
      <c r="T13" s="71">
        <v>17.6</v>
      </c>
      <c r="U13" s="72">
        <f t="shared" si="4"/>
        <v>0.004004831586592159</v>
      </c>
      <c r="V13" s="134">
        <v>5</v>
      </c>
      <c r="W13" s="106"/>
      <c r="X13" s="107"/>
      <c r="Y13" s="107"/>
      <c r="Z13" s="85">
        <f t="shared" si="5"/>
        <v>0</v>
      </c>
      <c r="AA13" s="137"/>
      <c r="AB13" s="5">
        <f t="shared" si="0"/>
        <v>78.475</v>
      </c>
      <c r="AC13" s="10">
        <f t="shared" si="6"/>
        <v>0.00450906409507484</v>
      </c>
      <c r="AD13">
        <v>5</v>
      </c>
      <c r="AE13" s="108" t="s">
        <v>345</v>
      </c>
      <c r="AF13" s="99" t="s">
        <v>401</v>
      </c>
      <c r="AG13" s="99">
        <v>655.525</v>
      </c>
      <c r="AH13" s="100">
        <f t="shared" si="7"/>
        <v>0.004987436779707118</v>
      </c>
    </row>
    <row r="14" spans="1:34" ht="13.5" thickTop="1">
      <c r="A14" s="4">
        <v>311</v>
      </c>
      <c r="B14" s="31" t="s">
        <v>107</v>
      </c>
      <c r="C14" s="6" t="s">
        <v>227</v>
      </c>
      <c r="D14" s="6" t="s">
        <v>215</v>
      </c>
      <c r="E14" s="6">
        <v>78.39166666666667</v>
      </c>
      <c r="F14" s="30">
        <f t="shared" si="1"/>
        <v>0.013478853946365424</v>
      </c>
      <c r="G14" s="121">
        <v>3</v>
      </c>
      <c r="H14" s="42"/>
      <c r="I14" s="1"/>
      <c r="J14" s="1"/>
      <c r="K14" s="43">
        <f t="shared" si="8"/>
        <v>0</v>
      </c>
      <c r="L14" s="126"/>
      <c r="M14" s="56" t="s">
        <v>148</v>
      </c>
      <c r="N14" s="6" t="s">
        <v>254</v>
      </c>
      <c r="O14" s="6">
        <v>49.06666666666667</v>
      </c>
      <c r="P14" s="55">
        <f t="shared" si="9"/>
        <v>0.03367072682564191</v>
      </c>
      <c r="Q14" s="129">
        <v>1</v>
      </c>
      <c r="R14" s="69" t="s">
        <v>177</v>
      </c>
      <c r="S14" s="6" t="s">
        <v>268</v>
      </c>
      <c r="T14" s="6">
        <v>32.81666666666666</v>
      </c>
      <c r="U14" s="68">
        <f t="shared" si="4"/>
        <v>0.007467342229166628</v>
      </c>
      <c r="V14" s="134">
        <v>5</v>
      </c>
      <c r="W14" s="82" t="s">
        <v>203</v>
      </c>
      <c r="X14" s="6" t="s">
        <v>282</v>
      </c>
      <c r="Y14" s="6">
        <v>61.30833333333333</v>
      </c>
      <c r="Z14" s="81">
        <f t="shared" si="5"/>
        <v>0.021840517023847338</v>
      </c>
      <c r="AA14" s="137">
        <v>3</v>
      </c>
      <c r="AB14" s="5">
        <f t="shared" si="0"/>
        <v>221.58333333333334</v>
      </c>
      <c r="AC14" s="10">
        <f t="shared" si="6"/>
        <v>0.012731869415741745</v>
      </c>
      <c r="AD14">
        <v>4</v>
      </c>
      <c r="AE14" s="97" t="s">
        <v>348</v>
      </c>
      <c r="AF14" s="6" t="s">
        <v>402</v>
      </c>
      <c r="AG14" s="6">
        <v>1493.6583333333335</v>
      </c>
      <c r="AH14" s="96">
        <f t="shared" si="7"/>
        <v>0.011364214191652037</v>
      </c>
    </row>
    <row r="15" spans="1:34" ht="12.75">
      <c r="A15">
        <v>312</v>
      </c>
      <c r="B15" s="29"/>
      <c r="C15" s="1"/>
      <c r="D15" s="1"/>
      <c r="E15" s="1"/>
      <c r="F15" s="30">
        <f t="shared" si="1"/>
        <v>0</v>
      </c>
      <c r="G15" s="121"/>
      <c r="H15" s="42"/>
      <c r="I15" s="1"/>
      <c r="J15" s="1"/>
      <c r="K15" s="43">
        <f t="shared" si="8"/>
        <v>0</v>
      </c>
      <c r="L15" s="126"/>
      <c r="M15" s="54"/>
      <c r="N15" s="1"/>
      <c r="O15" s="1"/>
      <c r="P15" s="55">
        <f t="shared" si="9"/>
        <v>0</v>
      </c>
      <c r="Q15" s="129"/>
      <c r="R15" s="67"/>
      <c r="S15" s="1"/>
      <c r="T15" s="1"/>
      <c r="U15" s="68">
        <f t="shared" si="4"/>
        <v>0</v>
      </c>
      <c r="V15" s="134"/>
      <c r="W15" s="80"/>
      <c r="X15" s="1"/>
      <c r="Y15" s="1"/>
      <c r="Z15" s="81">
        <f t="shared" si="5"/>
        <v>0</v>
      </c>
      <c r="AA15" s="137"/>
      <c r="AB15" s="5"/>
      <c r="AC15" s="10">
        <f t="shared" si="6"/>
        <v>0</v>
      </c>
      <c r="AE15" s="97" t="s">
        <v>358</v>
      </c>
      <c r="AF15" s="6" t="s">
        <v>403</v>
      </c>
      <c r="AG15" s="6">
        <v>194.64166666666665</v>
      </c>
      <c r="AH15" s="96">
        <f t="shared" si="7"/>
        <v>0.0014808939509504996</v>
      </c>
    </row>
    <row r="16" spans="1:34" ht="12.75">
      <c r="A16">
        <v>313</v>
      </c>
      <c r="B16" s="29"/>
      <c r="C16" s="1"/>
      <c r="D16" s="1"/>
      <c r="E16" s="1"/>
      <c r="F16" s="30">
        <f t="shared" si="1"/>
        <v>0</v>
      </c>
      <c r="G16" s="121"/>
      <c r="H16" s="42"/>
      <c r="I16" s="1"/>
      <c r="J16" s="1"/>
      <c r="K16" s="43">
        <f t="shared" si="8"/>
        <v>0</v>
      </c>
      <c r="L16" s="126"/>
      <c r="M16" s="54"/>
      <c r="N16" s="1"/>
      <c r="O16" s="1"/>
      <c r="P16" s="55">
        <f t="shared" si="9"/>
        <v>0</v>
      </c>
      <c r="Q16" s="129"/>
      <c r="R16" s="67"/>
      <c r="S16" s="1"/>
      <c r="T16" s="1"/>
      <c r="U16" s="68">
        <f t="shared" si="4"/>
        <v>0</v>
      </c>
      <c r="V16" s="134"/>
      <c r="W16" s="80"/>
      <c r="X16" s="1"/>
      <c r="Y16" s="1"/>
      <c r="Z16" s="81">
        <f t="shared" si="5"/>
        <v>0</v>
      </c>
      <c r="AA16" s="137"/>
      <c r="AB16" s="5"/>
      <c r="AC16" s="10">
        <f t="shared" si="6"/>
        <v>0</v>
      </c>
      <c r="AE16" s="97" t="s">
        <v>361</v>
      </c>
      <c r="AF16" s="6" t="s">
        <v>404</v>
      </c>
      <c r="AG16" s="6">
        <v>236.925</v>
      </c>
      <c r="AH16" s="96">
        <f t="shared" si="7"/>
        <v>0.001802598617950664</v>
      </c>
    </row>
    <row r="17" spans="1:34" ht="12.75">
      <c r="A17">
        <v>314</v>
      </c>
      <c r="B17" s="29"/>
      <c r="C17" s="1"/>
      <c r="D17" s="1"/>
      <c r="E17" s="1"/>
      <c r="F17" s="30">
        <f t="shared" si="1"/>
        <v>0</v>
      </c>
      <c r="G17" s="121"/>
      <c r="H17" s="42"/>
      <c r="I17" s="1"/>
      <c r="J17" s="1"/>
      <c r="K17" s="43">
        <f t="shared" si="8"/>
        <v>0</v>
      </c>
      <c r="L17" s="126"/>
      <c r="M17" s="54"/>
      <c r="N17" s="1"/>
      <c r="O17" s="1"/>
      <c r="P17" s="55">
        <f t="shared" si="9"/>
        <v>0</v>
      </c>
      <c r="Q17" s="129"/>
      <c r="R17" s="67"/>
      <c r="S17" s="1"/>
      <c r="T17" s="1"/>
      <c r="U17" s="68">
        <f t="shared" si="4"/>
        <v>0</v>
      </c>
      <c r="V17" s="134"/>
      <c r="W17" s="80"/>
      <c r="X17" s="1"/>
      <c r="Y17" s="1"/>
      <c r="Z17" s="81">
        <f t="shared" si="5"/>
        <v>0</v>
      </c>
      <c r="AA17" s="137"/>
      <c r="AB17" s="5"/>
      <c r="AC17" s="10">
        <f t="shared" si="6"/>
        <v>0</v>
      </c>
      <c r="AE17" s="97" t="s">
        <v>365</v>
      </c>
      <c r="AF17" s="6" t="s">
        <v>405</v>
      </c>
      <c r="AG17" s="6">
        <v>175.74166666666667</v>
      </c>
      <c r="AH17" s="96">
        <f t="shared" si="7"/>
        <v>0.0013370969102022986</v>
      </c>
    </row>
    <row r="18" spans="1:34" ht="12.75">
      <c r="A18">
        <v>315</v>
      </c>
      <c r="B18" s="31" t="s">
        <v>108</v>
      </c>
      <c r="C18" s="6" t="s">
        <v>228</v>
      </c>
      <c r="D18" s="6" t="s">
        <v>215</v>
      </c>
      <c r="E18" s="6">
        <v>5.258333333333334</v>
      </c>
      <c r="F18" s="30">
        <f t="shared" si="1"/>
        <v>0.0009041306303982761</v>
      </c>
      <c r="G18" s="122">
        <v>1</v>
      </c>
      <c r="H18" s="42"/>
      <c r="I18" s="1"/>
      <c r="J18" s="1"/>
      <c r="K18" s="43">
        <f t="shared" si="8"/>
        <v>0</v>
      </c>
      <c r="L18" s="126"/>
      <c r="M18" s="54"/>
      <c r="N18" s="1"/>
      <c r="O18" s="1"/>
      <c r="P18" s="55">
        <f t="shared" si="9"/>
        <v>0</v>
      </c>
      <c r="Q18" s="129"/>
      <c r="R18" s="67"/>
      <c r="S18" s="1"/>
      <c r="T18" s="1"/>
      <c r="U18" s="68">
        <f t="shared" si="4"/>
        <v>0</v>
      </c>
      <c r="V18" s="134"/>
      <c r="W18" s="80"/>
      <c r="X18" s="1"/>
      <c r="Y18" s="1"/>
      <c r="Z18" s="81">
        <f t="shared" si="5"/>
        <v>0</v>
      </c>
      <c r="AA18" s="137"/>
      <c r="AB18" s="5">
        <f>SUM(E18,J18,O18,T18,Y18)</f>
        <v>5.258333333333334</v>
      </c>
      <c r="AC18" s="10">
        <f t="shared" si="6"/>
        <v>0.00030213650249466116</v>
      </c>
      <c r="AD18">
        <v>1</v>
      </c>
      <c r="AE18" s="97" t="s">
        <v>368</v>
      </c>
      <c r="AF18" s="6" t="s">
        <v>406</v>
      </c>
      <c r="AG18" s="6">
        <v>285.48333333333335</v>
      </c>
      <c r="AH18" s="96">
        <f t="shared" si="7"/>
        <v>0.002172045424141038</v>
      </c>
    </row>
    <row r="19" spans="1:34" ht="12.75">
      <c r="A19">
        <v>316</v>
      </c>
      <c r="B19" s="29"/>
      <c r="C19" s="1"/>
      <c r="D19" s="1"/>
      <c r="E19" s="1"/>
      <c r="F19" s="30">
        <f t="shared" si="1"/>
        <v>0</v>
      </c>
      <c r="G19" s="121"/>
      <c r="H19" s="42"/>
      <c r="I19" s="1"/>
      <c r="J19" s="1"/>
      <c r="K19" s="43">
        <f t="shared" si="8"/>
        <v>0</v>
      </c>
      <c r="L19" s="126"/>
      <c r="M19" s="54"/>
      <c r="N19" s="1"/>
      <c r="O19" s="1"/>
      <c r="P19" s="55">
        <f t="shared" si="9"/>
        <v>0</v>
      </c>
      <c r="Q19" s="129"/>
      <c r="R19" s="67"/>
      <c r="S19" s="1"/>
      <c r="T19" s="1"/>
      <c r="U19" s="68">
        <f t="shared" si="4"/>
        <v>0</v>
      </c>
      <c r="V19" s="134"/>
      <c r="W19" s="80"/>
      <c r="X19" s="1"/>
      <c r="Y19" s="1"/>
      <c r="Z19" s="81">
        <f t="shared" si="5"/>
        <v>0</v>
      </c>
      <c r="AA19" s="137"/>
      <c r="AB19" s="5"/>
      <c r="AC19" s="10">
        <f t="shared" si="6"/>
        <v>0</v>
      </c>
      <c r="AE19" s="97" t="s">
        <v>372</v>
      </c>
      <c r="AF19" s="6" t="s">
        <v>407</v>
      </c>
      <c r="AG19" s="6">
        <v>41.75</v>
      </c>
      <c r="AH19" s="96">
        <f t="shared" si="7"/>
        <v>0.0003176469021818728</v>
      </c>
    </row>
    <row r="20" spans="1:34" ht="12.75">
      <c r="A20">
        <v>322</v>
      </c>
      <c r="B20" s="31" t="s">
        <v>109</v>
      </c>
      <c r="C20" s="6" t="s">
        <v>229</v>
      </c>
      <c r="D20" s="6" t="s">
        <v>215</v>
      </c>
      <c r="E20" s="6">
        <v>25.53333333333333</v>
      </c>
      <c r="F20" s="30">
        <f t="shared" si="1"/>
        <v>0.004390263473122532</v>
      </c>
      <c r="G20" s="121">
        <v>5</v>
      </c>
      <c r="H20" s="42"/>
      <c r="I20" s="1"/>
      <c r="J20" s="1"/>
      <c r="K20" s="43">
        <f t="shared" si="8"/>
        <v>0</v>
      </c>
      <c r="L20" s="126"/>
      <c r="M20" s="54"/>
      <c r="N20" s="1"/>
      <c r="O20" s="1"/>
      <c r="P20" s="55">
        <f t="shared" si="9"/>
        <v>0</v>
      </c>
      <c r="Q20" s="129"/>
      <c r="R20" s="69" t="s">
        <v>180</v>
      </c>
      <c r="S20" s="6" t="s">
        <v>269</v>
      </c>
      <c r="T20" s="6">
        <v>14.81666666666667</v>
      </c>
      <c r="U20" s="68">
        <f t="shared" si="4"/>
        <v>0.0033714917428791947</v>
      </c>
      <c r="V20" s="134">
        <v>3</v>
      </c>
      <c r="W20" s="82" t="s">
        <v>207</v>
      </c>
      <c r="X20" s="6" t="s">
        <v>283</v>
      </c>
      <c r="Y20" s="6">
        <v>38.49166666666666</v>
      </c>
      <c r="Z20" s="81">
        <f t="shared" si="5"/>
        <v>0.013712294159732342</v>
      </c>
      <c r="AA20" s="137">
        <v>4</v>
      </c>
      <c r="AB20" s="5">
        <f>SUM(E20,J20,O20,T20,Y20)</f>
        <v>78.84166666666667</v>
      </c>
      <c r="AC20" s="10">
        <f t="shared" si="6"/>
        <v>0.004530132250557828</v>
      </c>
      <c r="AD20">
        <v>6</v>
      </c>
      <c r="AE20" s="97" t="s">
        <v>374</v>
      </c>
      <c r="AF20" s="6" t="s">
        <v>408</v>
      </c>
      <c r="AG20" s="6">
        <v>495.53333333333336</v>
      </c>
      <c r="AH20" s="96">
        <f t="shared" si="7"/>
        <v>0.003770170736794987</v>
      </c>
    </row>
    <row r="21" spans="1:34" ht="12.75">
      <c r="A21">
        <v>323</v>
      </c>
      <c r="B21" s="31" t="s">
        <v>110</v>
      </c>
      <c r="C21" s="6" t="s">
        <v>230</v>
      </c>
      <c r="D21" s="6" t="s">
        <v>215</v>
      </c>
      <c r="E21" s="6">
        <v>44.175</v>
      </c>
      <c r="F21" s="30">
        <f t="shared" si="1"/>
        <v>0.007595557007513885</v>
      </c>
      <c r="G21" s="121">
        <v>8</v>
      </c>
      <c r="H21" s="42"/>
      <c r="I21" s="1"/>
      <c r="J21" s="1"/>
      <c r="K21" s="43">
        <f t="shared" si="8"/>
        <v>0</v>
      </c>
      <c r="L21" s="126"/>
      <c r="M21" s="54"/>
      <c r="N21" s="1"/>
      <c r="O21" s="1"/>
      <c r="P21" s="55">
        <f t="shared" si="9"/>
        <v>0</v>
      </c>
      <c r="Q21" s="129"/>
      <c r="R21" s="69" t="s">
        <v>183</v>
      </c>
      <c r="S21" s="6" t="s">
        <v>270</v>
      </c>
      <c r="T21" s="6">
        <v>18.325</v>
      </c>
      <c r="U21" s="68">
        <f t="shared" si="4"/>
        <v>0.004169803342289846</v>
      </c>
      <c r="V21" s="134">
        <v>6</v>
      </c>
      <c r="W21" s="82" t="s">
        <v>210</v>
      </c>
      <c r="X21" s="6" t="s">
        <v>284</v>
      </c>
      <c r="Y21" s="6">
        <v>33.25</v>
      </c>
      <c r="Z21" s="81">
        <f t="shared" si="5"/>
        <v>0.011844999717976198</v>
      </c>
      <c r="AA21" s="137">
        <v>5</v>
      </c>
      <c r="AB21" s="5">
        <f>SUM(E21,J21,O21,T21,Y21)</f>
        <v>95.75</v>
      </c>
      <c r="AC21" s="10">
        <f t="shared" si="6"/>
        <v>0.005501661511352863</v>
      </c>
      <c r="AD21">
        <v>8</v>
      </c>
      <c r="AE21" s="97" t="s">
        <v>377</v>
      </c>
      <c r="AF21" s="6" t="s">
        <v>409</v>
      </c>
      <c r="AG21" s="6">
        <v>662.6083333333333</v>
      </c>
      <c r="AH21" s="96">
        <f t="shared" si="7"/>
        <v>0.005041328968700051</v>
      </c>
    </row>
    <row r="22" spans="1:34" ht="12.75">
      <c r="A22">
        <v>324</v>
      </c>
      <c r="B22" s="31" t="s">
        <v>111</v>
      </c>
      <c r="C22" s="6" t="s">
        <v>231</v>
      </c>
      <c r="D22" s="6" t="s">
        <v>215</v>
      </c>
      <c r="E22" s="6">
        <v>6.408333333333335</v>
      </c>
      <c r="F22" s="30">
        <f t="shared" si="1"/>
        <v>0.0011018644291224634</v>
      </c>
      <c r="G22" s="122">
        <v>2</v>
      </c>
      <c r="H22" s="42"/>
      <c r="I22" s="1"/>
      <c r="J22" s="1"/>
      <c r="K22" s="43">
        <f t="shared" si="8"/>
        <v>0</v>
      </c>
      <c r="L22" s="126"/>
      <c r="M22" s="54"/>
      <c r="N22" s="1"/>
      <c r="O22" s="1"/>
      <c r="P22" s="55">
        <f t="shared" si="9"/>
        <v>0</v>
      </c>
      <c r="Q22" s="129"/>
      <c r="R22" s="67"/>
      <c r="S22" s="1"/>
      <c r="T22" s="1"/>
      <c r="U22" s="68">
        <f t="shared" si="4"/>
        <v>0</v>
      </c>
      <c r="V22" s="134"/>
      <c r="W22" s="80"/>
      <c r="X22" s="1"/>
      <c r="Y22" s="1"/>
      <c r="Z22" s="81">
        <f t="shared" si="5"/>
        <v>0</v>
      </c>
      <c r="AA22" s="137"/>
      <c r="AB22" s="5">
        <f>SUM(E22,J22,O22,T22,Y22)</f>
        <v>6.408333333333335</v>
      </c>
      <c r="AC22" s="10">
        <f t="shared" si="6"/>
        <v>0.0003682138992367583</v>
      </c>
      <c r="AD22">
        <v>2</v>
      </c>
      <c r="AE22" s="97" t="s">
        <v>378</v>
      </c>
      <c r="AF22" s="6" t="s">
        <v>410</v>
      </c>
      <c r="AG22" s="6">
        <v>111.70833333333333</v>
      </c>
      <c r="AH22" s="96">
        <f t="shared" si="7"/>
        <v>0.0008499115217061886</v>
      </c>
    </row>
    <row r="23" spans="1:34" ht="12.75">
      <c r="A23">
        <v>325</v>
      </c>
      <c r="B23" s="31" t="s">
        <v>112</v>
      </c>
      <c r="C23" s="6" t="s">
        <v>232</v>
      </c>
      <c r="D23" s="6" t="s">
        <v>215</v>
      </c>
      <c r="E23" s="6">
        <v>52.025</v>
      </c>
      <c r="F23" s="30">
        <f t="shared" si="1"/>
        <v>0.008945305111848554</v>
      </c>
      <c r="G23" s="121">
        <v>4</v>
      </c>
      <c r="H23" s="42"/>
      <c r="I23" s="1"/>
      <c r="J23" s="1"/>
      <c r="K23" s="43">
        <f t="shared" si="8"/>
        <v>0</v>
      </c>
      <c r="L23" s="126"/>
      <c r="M23" s="54"/>
      <c r="N23" s="1"/>
      <c r="O23" s="1"/>
      <c r="P23" s="55">
        <f t="shared" si="9"/>
        <v>0</v>
      </c>
      <c r="Q23" s="129"/>
      <c r="R23" s="69" t="s">
        <v>184</v>
      </c>
      <c r="S23" s="6" t="s">
        <v>271</v>
      </c>
      <c r="T23" s="6">
        <v>30.6</v>
      </c>
      <c r="U23" s="68">
        <f t="shared" si="4"/>
        <v>0.006962945826688639</v>
      </c>
      <c r="V23" s="134">
        <v>6</v>
      </c>
      <c r="W23" s="80"/>
      <c r="X23" s="1"/>
      <c r="Y23" s="1"/>
      <c r="Z23" s="81">
        <f t="shared" si="5"/>
        <v>0</v>
      </c>
      <c r="AA23" s="137"/>
      <c r="AB23" s="5">
        <f>SUM(E23,J23,O23,T23,Y23)</f>
        <v>82.625</v>
      </c>
      <c r="AC23" s="10">
        <f t="shared" si="6"/>
        <v>0.004747517309405016</v>
      </c>
      <c r="AD23">
        <v>8</v>
      </c>
      <c r="AE23" s="97" t="s">
        <v>379</v>
      </c>
      <c r="AF23" s="6" t="s">
        <v>411</v>
      </c>
      <c r="AG23" s="6">
        <v>887.0333333333333</v>
      </c>
      <c r="AH23" s="96">
        <f t="shared" si="7"/>
        <v>0.0067488237237220096</v>
      </c>
    </row>
    <row r="24" spans="1:34" ht="13.5" thickBot="1">
      <c r="A24">
        <v>326</v>
      </c>
      <c r="B24" s="32" t="s">
        <v>113</v>
      </c>
      <c r="C24" s="33" t="s">
        <v>233</v>
      </c>
      <c r="D24" s="33" t="s">
        <v>215</v>
      </c>
      <c r="E24" s="33">
        <v>49.44166666666667</v>
      </c>
      <c r="F24" s="34">
        <f t="shared" si="1"/>
        <v>0.008501120491526105</v>
      </c>
      <c r="G24" s="121">
        <v>5</v>
      </c>
      <c r="H24" s="44"/>
      <c r="I24" s="45"/>
      <c r="J24" s="45"/>
      <c r="K24" s="46">
        <f t="shared" si="8"/>
        <v>0</v>
      </c>
      <c r="L24" s="126"/>
      <c r="M24" s="57" t="s">
        <v>151</v>
      </c>
      <c r="N24" s="58" t="s">
        <v>255</v>
      </c>
      <c r="O24" s="58">
        <v>13.05</v>
      </c>
      <c r="P24" s="59">
        <f t="shared" si="9"/>
        <v>0.008955223880597015</v>
      </c>
      <c r="Q24" s="129">
        <v>5</v>
      </c>
      <c r="R24" s="70" t="s">
        <v>187</v>
      </c>
      <c r="S24" s="71" t="s">
        <v>272</v>
      </c>
      <c r="T24" s="71">
        <v>43.01666666666667</v>
      </c>
      <c r="U24" s="72">
        <f>T24/$T$2</f>
        <v>0.009788324171396176</v>
      </c>
      <c r="V24" s="134">
        <v>4</v>
      </c>
      <c r="W24" s="83" t="s">
        <v>211</v>
      </c>
      <c r="X24" s="84" t="s">
        <v>285</v>
      </c>
      <c r="Y24" s="84">
        <v>33.041666666666664</v>
      </c>
      <c r="Z24" s="85">
        <f>Y24/$Y$2</f>
        <v>0.011770782927763313</v>
      </c>
      <c r="AA24" s="137">
        <v>6</v>
      </c>
      <c r="AB24" s="5">
        <f>SUM(E24,J24,O24,T24,Y24)</f>
        <v>138.55</v>
      </c>
      <c r="AC24" s="10">
        <f>AB24/$AB$2</f>
        <v>0.007960889842276128</v>
      </c>
      <c r="AD24">
        <v>5</v>
      </c>
      <c r="AE24" s="98" t="s">
        <v>387</v>
      </c>
      <c r="AF24" s="99" t="s">
        <v>412</v>
      </c>
      <c r="AG24" s="99">
        <v>805.725</v>
      </c>
      <c r="AH24" s="100">
        <f>AG24/$AG$2</f>
        <v>0.006130204796658431</v>
      </c>
    </row>
    <row r="25" ht="13.5" thickTop="1"/>
    <row r="26" spans="1:23" ht="12.75">
      <c r="A26" t="s">
        <v>414</v>
      </c>
      <c r="B26" s="109" t="s">
        <v>415</v>
      </c>
      <c r="C26" s="110" t="s">
        <v>416</v>
      </c>
      <c r="D26" s="111" t="s">
        <v>417</v>
      </c>
      <c r="E26" s="112" t="s">
        <v>418</v>
      </c>
      <c r="F26" s="17" t="s">
        <v>419</v>
      </c>
      <c r="G26" t="s">
        <v>420</v>
      </c>
      <c r="J26" s="109" t="s">
        <v>415</v>
      </c>
      <c r="K26" s="15" t="s">
        <v>416</v>
      </c>
      <c r="L26" s="111" t="s">
        <v>417</v>
      </c>
      <c r="M26" s="112" t="s">
        <v>418</v>
      </c>
      <c r="N26" s="140" t="s">
        <v>419</v>
      </c>
      <c r="O26" t="s">
        <v>420</v>
      </c>
      <c r="Q26" t="s">
        <v>423</v>
      </c>
      <c r="R26" s="109" t="s">
        <v>415</v>
      </c>
      <c r="S26" s="15" t="s">
        <v>416</v>
      </c>
      <c r="T26" s="111" t="s">
        <v>417</v>
      </c>
      <c r="U26" s="112" t="s">
        <v>418</v>
      </c>
      <c r="V26" s="140" t="s">
        <v>419</v>
      </c>
      <c r="W26" t="s">
        <v>420</v>
      </c>
    </row>
    <row r="27" spans="1:23" ht="12.75">
      <c r="A27" t="str">
        <f>A3</f>
        <v>31-33</v>
      </c>
      <c r="B27" s="18">
        <f aca="true" t="shared" si="10" ref="B27:B48">F3/AH3</f>
        <v>1.1005420618319965</v>
      </c>
      <c r="C27" s="14">
        <f aca="true" t="shared" si="11" ref="C27:C48">K3/AH3</f>
        <v>1.791845641835495</v>
      </c>
      <c r="D27" s="13">
        <f aca="true" t="shared" si="12" ref="D27:D48">P3/AH3</f>
        <v>1.4067565718325126</v>
      </c>
      <c r="E27" s="19">
        <f aca="true" t="shared" si="13" ref="E27:E48">U3/AH3</f>
        <v>1.4568316358072333</v>
      </c>
      <c r="F27" s="16">
        <f aca="true" t="shared" si="14" ref="F27:F48">Z3/AH3</f>
        <v>1.6443217693762082</v>
      </c>
      <c r="G27" s="5">
        <f aca="true" t="shared" si="15" ref="G27:G48">AC3/AH3</f>
        <v>1.420196493751563</v>
      </c>
      <c r="J27" s="18">
        <f>(E21+E13)/2</f>
        <v>38.016666666666666</v>
      </c>
      <c r="K27" s="14">
        <f>J13</f>
        <v>29.01666666666667</v>
      </c>
      <c r="L27" s="13">
        <f>O24</f>
        <v>13.05</v>
      </c>
      <c r="M27" s="19">
        <f>T12</f>
        <v>25.908333333333335</v>
      </c>
      <c r="N27" s="16">
        <f>Y24</f>
        <v>33.041666666666664</v>
      </c>
      <c r="O27" s="5">
        <f>AB10</f>
        <v>83.95833333333333</v>
      </c>
      <c r="R27" s="18"/>
      <c r="S27" s="14"/>
      <c r="T27" s="13"/>
      <c r="U27" s="19"/>
      <c r="V27" s="16"/>
      <c r="W27" s="5"/>
    </row>
    <row r="28" spans="1:23" ht="12.75">
      <c r="A28">
        <f aca="true" t="shared" si="16" ref="A28:A47">A4</f>
        <v>321</v>
      </c>
      <c r="B28" s="18">
        <f t="shared" si="10"/>
        <v>0</v>
      </c>
      <c r="C28" s="14">
        <f t="shared" si="11"/>
        <v>1.6656011050712436</v>
      </c>
      <c r="D28" s="13">
        <f t="shared" si="12"/>
        <v>1.9432297235677425</v>
      </c>
      <c r="E28" s="19">
        <f t="shared" si="13"/>
        <v>0.6198751626127385</v>
      </c>
      <c r="F28" s="16">
        <f t="shared" si="14"/>
        <v>2.219200336726894</v>
      </c>
      <c r="G28" s="5">
        <f t="shared" si="15"/>
        <v>0.957479266524235</v>
      </c>
      <c r="J28" s="18">
        <f aca="true" t="shared" si="17" ref="J28:J48">IF(ISBLANK(E4),"",E4/$J$27)</f>
      </c>
      <c r="K28" s="14">
        <f>IF(ISBLANK(J4),"",J4/$K$27)</f>
        <v>0.7030442274554852</v>
      </c>
      <c r="L28" s="13">
        <f>IF(ISBLANK(O4),"",O4/$L$27)</f>
        <v>0.9074074074074073</v>
      </c>
      <c r="M28" s="19">
        <f>IF(ISBLANK(T4),"",T4/$M$27)</f>
        <v>0.43969121904149244</v>
      </c>
      <c r="N28" s="16">
        <f>IF(ISBLANK(Y4),"",Y4/$N$27)</f>
        <v>0.7883984867591426</v>
      </c>
      <c r="O28" s="5">
        <f aca="true" t="shared" si="18" ref="O28:O35">IF(AB4=0,"",AB4/$O$27)</f>
        <v>0.8299751861042185</v>
      </c>
      <c r="Q28" t="e">
        <f>#REF!</f>
        <v>#REF!</v>
      </c>
      <c r="R28" s="18"/>
      <c r="S28" s="14">
        <f>C28*K28</f>
        <v>1.170991242163815</v>
      </c>
      <c r="T28" s="13">
        <f>D28*L28</f>
        <v>1.763301045459618</v>
      </c>
      <c r="U28" s="19">
        <f>E28*M28</f>
        <v>0.27255366590273833</v>
      </c>
      <c r="V28" s="16">
        <f>F28*N28</f>
        <v>1.749614187290863</v>
      </c>
      <c r="W28" s="141">
        <f>G28*O28</f>
        <v>0.7946840324243826</v>
      </c>
    </row>
    <row r="29" spans="1:23" ht="12.75">
      <c r="A29">
        <f t="shared" si="16"/>
        <v>327</v>
      </c>
      <c r="B29" s="18">
        <f t="shared" si="10"/>
        <v>0.7760230649279538</v>
      </c>
      <c r="C29" s="14">
        <f t="shared" si="11"/>
        <v>0</v>
      </c>
      <c r="D29" s="13">
        <f t="shared" si="12"/>
        <v>0</v>
      </c>
      <c r="E29" s="19">
        <f t="shared" si="13"/>
        <v>0.9806378753296694</v>
      </c>
      <c r="F29" s="16">
        <f t="shared" si="14"/>
        <v>0</v>
      </c>
      <c r="G29" s="5">
        <f t="shared" si="15"/>
        <v>0.5069500191745204</v>
      </c>
      <c r="J29" s="18">
        <f t="shared" si="17"/>
        <v>0.4565979833406401</v>
      </c>
      <c r="K29" s="14">
        <f aca="true" t="shared" si="19" ref="K29:K48">IF(ISBLANK(J5),"",J5/$K$27)</f>
      </c>
      <c r="L29" s="13">
        <f aca="true" t="shared" si="20" ref="L29:L48">IF(ISBLANK(O5),"",O5/$L$27)</f>
      </c>
      <c r="M29" s="19">
        <f>IF(ISBLANK(T5),"",T5/$M$27)</f>
        <v>0.6397555484078481</v>
      </c>
      <c r="N29" s="16">
        <f aca="true" t="shared" si="21" ref="N29:N47">IF(ISBLANK(Y5),"",Y5/$N$27)</f>
      </c>
      <c r="O29" s="5">
        <f t="shared" si="18"/>
        <v>0.4041687344913152</v>
      </c>
      <c r="Q29" t="e">
        <f>#REF!</f>
        <v>#REF!</v>
      </c>
      <c r="R29" s="18">
        <f aca="true" t="shared" si="22" ref="R29:R38">B29*J29</f>
        <v>0.35433056647192634</v>
      </c>
      <c r="S29" s="14"/>
      <c r="T29" s="13"/>
      <c r="U29" s="19">
        <f aca="true" t="shared" si="23" ref="U29:U47">E29*M29</f>
        <v>0.6273685217210396</v>
      </c>
      <c r="V29" s="16"/>
      <c r="W29" s="141">
        <f aca="true" t="shared" si="24" ref="W29:W47">G29*O29</f>
        <v>0.2048933477001139</v>
      </c>
    </row>
    <row r="30" spans="1:23" ht="12.75">
      <c r="A30">
        <f t="shared" si="16"/>
        <v>331</v>
      </c>
      <c r="B30" s="18">
        <f t="shared" si="10"/>
        <v>1.2451380940762926</v>
      </c>
      <c r="C30" s="14">
        <f t="shared" si="11"/>
        <v>4.651692698683823</v>
      </c>
      <c r="D30" s="13">
        <f t="shared" si="12"/>
        <v>1.4846886419165533</v>
      </c>
      <c r="E30" s="19">
        <f t="shared" si="13"/>
        <v>1.7711510069712966</v>
      </c>
      <c r="F30" s="16">
        <f t="shared" si="14"/>
        <v>2.0230066022320035</v>
      </c>
      <c r="G30" s="5">
        <f t="shared" si="15"/>
        <v>2.096775506665872</v>
      </c>
      <c r="J30" s="18">
        <f t="shared" si="17"/>
        <v>0.6764576939938625</v>
      </c>
      <c r="K30" s="14">
        <f t="shared" si="19"/>
        <v>1.667432510051694</v>
      </c>
      <c r="L30" s="13">
        <f>IF(ISBLANK(O6),"",O6/$L$27)</f>
        <v>0.5887611749680716</v>
      </c>
      <c r="M30" s="19">
        <f aca="true" t="shared" si="25" ref="M30:M47">IF(ISBLANK(T6),"",T6/$M$27)</f>
        <v>1.0669025410099708</v>
      </c>
      <c r="N30" s="16">
        <f t="shared" si="21"/>
        <v>0.6103404791929383</v>
      </c>
      <c r="O30" s="5">
        <f t="shared" si="18"/>
        <v>1.5435235732009926</v>
      </c>
      <c r="Q30" t="e">
        <f>#REF!</f>
        <v>#REF!</v>
      </c>
      <c r="R30" s="18">
        <f t="shared" si="22"/>
        <v>0.8422832438227619</v>
      </c>
      <c r="S30" s="14">
        <f aca="true" t="shared" si="26" ref="S30:T33">C30*K30</f>
        <v>7.756383632555506</v>
      </c>
      <c r="T30" s="13">
        <f t="shared" si="26"/>
        <v>0.8741270292765404</v>
      </c>
      <c r="U30" s="19">
        <f t="shared" si="23"/>
        <v>1.8896455098500449</v>
      </c>
      <c r="V30" s="16">
        <f aca="true" t="shared" si="27" ref="V30:V35">F30*N30</f>
        <v>1.234722819016759</v>
      </c>
      <c r="W30" s="141">
        <f t="shared" si="24"/>
        <v>3.2364224222492286</v>
      </c>
    </row>
    <row r="31" spans="1:23" ht="12.75">
      <c r="A31">
        <f t="shared" si="16"/>
        <v>332</v>
      </c>
      <c r="B31" s="18">
        <f t="shared" si="10"/>
        <v>1.6449301098493472</v>
      </c>
      <c r="C31" s="14">
        <f t="shared" si="11"/>
        <v>1.76655505520012</v>
      </c>
      <c r="D31" s="13">
        <f t="shared" si="12"/>
        <v>1.1873713072063974</v>
      </c>
      <c r="E31" s="19">
        <f t="shared" si="13"/>
        <v>1.6659614914247431</v>
      </c>
      <c r="F31" s="16">
        <f t="shared" si="14"/>
        <v>2.177345483995355</v>
      </c>
      <c r="G31" s="5">
        <f t="shared" si="15"/>
        <v>1.718271132494059</v>
      </c>
      <c r="J31" s="18">
        <f t="shared" si="17"/>
        <v>2.8662867163524774</v>
      </c>
      <c r="K31" s="14">
        <f t="shared" si="19"/>
        <v>2.031016657093624</v>
      </c>
      <c r="L31" s="13">
        <f t="shared" si="20"/>
        <v>1.5102171136653892</v>
      </c>
      <c r="M31" s="19">
        <f t="shared" si="25"/>
        <v>3.218719845609521</v>
      </c>
      <c r="N31" s="16">
        <f t="shared" si="21"/>
        <v>2.106935687263556</v>
      </c>
      <c r="O31" s="5">
        <f t="shared" si="18"/>
        <v>4.05697270471464</v>
      </c>
      <c r="Q31" t="e">
        <f>#REF!</f>
        <v>#REF!</v>
      </c>
      <c r="R31" s="18">
        <f t="shared" si="22"/>
        <v>4.714841323189406</v>
      </c>
      <c r="S31" s="14">
        <f t="shared" si="26"/>
        <v>3.58790274278439</v>
      </c>
      <c r="T31" s="13">
        <f t="shared" si="26"/>
        <v>1.7931884684183457</v>
      </c>
      <c r="U31" s="19">
        <f t="shared" si="23"/>
        <v>5.362263314470057</v>
      </c>
      <c r="V31" s="16">
        <f t="shared" si="27"/>
        <v>4.587526903731954</v>
      </c>
      <c r="W31" s="141">
        <f t="shared" si="24"/>
        <v>6.970979083827511</v>
      </c>
    </row>
    <row r="32" spans="1:23" ht="12.75">
      <c r="A32">
        <f t="shared" si="16"/>
        <v>333</v>
      </c>
      <c r="B32" s="18">
        <f t="shared" si="10"/>
        <v>1.7275331283280055</v>
      </c>
      <c r="C32" s="14">
        <f t="shared" si="11"/>
        <v>1.7123954076821188</v>
      </c>
      <c r="D32" s="13">
        <f t="shared" si="12"/>
        <v>2.604627722044618</v>
      </c>
      <c r="E32" s="19">
        <f t="shared" si="13"/>
        <v>1.9813764556642315</v>
      </c>
      <c r="F32" s="16">
        <f t="shared" si="14"/>
        <v>2.787923424365569</v>
      </c>
      <c r="G32" s="5">
        <f t="shared" si="15"/>
        <v>2.033556809628015</v>
      </c>
      <c r="J32" s="18">
        <f t="shared" si="17"/>
        <v>2.2983340640070145</v>
      </c>
      <c r="K32" s="14">
        <f t="shared" si="19"/>
        <v>1.5031591039632395</v>
      </c>
      <c r="L32" s="13">
        <f t="shared" si="20"/>
        <v>2.5293742017879945</v>
      </c>
      <c r="M32" s="19">
        <f t="shared" si="25"/>
        <v>2.92280476037311</v>
      </c>
      <c r="N32" s="16">
        <f t="shared" si="21"/>
        <v>2.0597730138713746</v>
      </c>
      <c r="O32" s="5">
        <f t="shared" si="18"/>
        <v>3.6659057071960297</v>
      </c>
      <c r="Q32" t="e">
        <f>#REF!</f>
        <v>#REF!</v>
      </c>
      <c r="R32" s="18">
        <f t="shared" si="22"/>
        <v>3.970448235536856</v>
      </c>
      <c r="S32" s="14">
        <f t="shared" si="26"/>
        <v>2.5740027466422197</v>
      </c>
      <c r="T32" s="13">
        <f t="shared" si="26"/>
        <v>6.588078165401488</v>
      </c>
      <c r="U32" s="19">
        <f t="shared" si="23"/>
        <v>5.791176536706616</v>
      </c>
      <c r="V32" s="16">
        <f t="shared" si="27"/>
        <v>5.742489434248071</v>
      </c>
      <c r="W32" s="141">
        <f t="shared" si="24"/>
        <v>7.454827514322691</v>
      </c>
    </row>
    <row r="33" spans="1:23" ht="12.75">
      <c r="A33">
        <f t="shared" si="16"/>
        <v>334</v>
      </c>
      <c r="B33" s="18">
        <f t="shared" si="10"/>
        <v>0.7698206245578874</v>
      </c>
      <c r="C33" s="14">
        <f t="shared" si="11"/>
        <v>0.718938794945497</v>
      </c>
      <c r="D33" s="13">
        <f t="shared" si="12"/>
        <v>0.7989164433547904</v>
      </c>
      <c r="E33" s="19">
        <f t="shared" si="13"/>
        <v>0.43863640049221736</v>
      </c>
      <c r="F33" s="16">
        <f t="shared" si="14"/>
        <v>0.7970376796815831</v>
      </c>
      <c r="G33" s="5">
        <f t="shared" si="15"/>
        <v>0.6844555408226638</v>
      </c>
      <c r="J33" s="18">
        <f t="shared" si="17"/>
        <v>1.1852257781674704</v>
      </c>
      <c r="K33" s="14">
        <f t="shared" si="19"/>
        <v>0.7303273980470993</v>
      </c>
      <c r="L33" s="13">
        <f t="shared" si="20"/>
        <v>0.8978288633461047</v>
      </c>
      <c r="M33" s="19">
        <f t="shared" si="25"/>
        <v>0.7487938243808298</v>
      </c>
      <c r="N33" s="16">
        <f t="shared" si="21"/>
        <v>0.6814627994955865</v>
      </c>
      <c r="O33" s="5">
        <f t="shared" si="18"/>
        <v>1.427890818858561</v>
      </c>
      <c r="Q33" t="e">
        <f>#REF!</f>
        <v>#REF!</v>
      </c>
      <c r="R33" s="18">
        <f t="shared" si="22"/>
        <v>0.9124112487909901</v>
      </c>
      <c r="S33" s="14">
        <f t="shared" si="26"/>
        <v>0.5250606994676619</v>
      </c>
      <c r="T33" s="13">
        <f t="shared" si="26"/>
        <v>0.7172902422457441</v>
      </c>
      <c r="U33" s="19">
        <f t="shared" si="23"/>
        <v>0.32844822783720873</v>
      </c>
      <c r="V33" s="16">
        <f t="shared" si="27"/>
        <v>0.5431515284992782</v>
      </c>
      <c r="W33" s="141">
        <f t="shared" si="24"/>
        <v>0.9773277826575527</v>
      </c>
    </row>
    <row r="34" spans="1:23" ht="12.75">
      <c r="A34">
        <f t="shared" si="16"/>
        <v>335</v>
      </c>
      <c r="B34" s="18">
        <f t="shared" si="10"/>
        <v>1.5632844374601993</v>
      </c>
      <c r="C34" s="14">
        <f t="shared" si="11"/>
        <v>1.4533896107709277</v>
      </c>
      <c r="D34" s="13">
        <f t="shared" si="12"/>
        <v>0</v>
      </c>
      <c r="E34" s="19">
        <f t="shared" si="13"/>
        <v>0.9574325595260224</v>
      </c>
      <c r="F34" s="16">
        <f t="shared" si="14"/>
        <v>2.5770997440407966</v>
      </c>
      <c r="G34" s="5">
        <f t="shared" si="15"/>
        <v>1.4244284246126895</v>
      </c>
      <c r="J34" s="18">
        <f t="shared" si="17"/>
        <v>0.8099517755370452</v>
      </c>
      <c r="K34" s="14">
        <f t="shared" si="19"/>
        <v>0.49684089603676035</v>
      </c>
      <c r="L34" s="13">
        <f t="shared" si="20"/>
      </c>
      <c r="M34" s="19">
        <f t="shared" si="25"/>
        <v>0.5500160823415889</v>
      </c>
      <c r="N34" s="16">
        <f t="shared" si="21"/>
        <v>0.7414880201765448</v>
      </c>
      <c r="O34" s="5">
        <f t="shared" si="18"/>
        <v>1</v>
      </c>
      <c r="Q34" t="e">
        <f>#REF!</f>
        <v>#REF!</v>
      </c>
      <c r="R34" s="18">
        <f t="shared" si="22"/>
        <v>1.2661850057903195</v>
      </c>
      <c r="S34" s="14">
        <f>C34*K34</f>
        <v>0.722103396505946</v>
      </c>
      <c r="T34" s="13"/>
      <c r="U34" s="19">
        <f t="shared" si="23"/>
        <v>0.5266033054967829</v>
      </c>
      <c r="V34" s="16">
        <f t="shared" si="27"/>
        <v>1.9108885870062906</v>
      </c>
      <c r="W34" s="141">
        <f t="shared" si="24"/>
        <v>1.4244284246126895</v>
      </c>
    </row>
    <row r="35" spans="1:23" ht="12.75">
      <c r="A35">
        <f t="shared" si="16"/>
        <v>336</v>
      </c>
      <c r="B35" s="18">
        <f t="shared" si="10"/>
        <v>0.592613167828937</v>
      </c>
      <c r="C35" s="14">
        <f t="shared" si="11"/>
        <v>3.5543906962931304</v>
      </c>
      <c r="D35" s="13">
        <f t="shared" si="12"/>
        <v>1.0199496668950436</v>
      </c>
      <c r="E35" s="19">
        <f t="shared" si="13"/>
        <v>4.322179178862773</v>
      </c>
      <c r="F35" s="16">
        <f t="shared" si="14"/>
        <v>0.9732327304538503</v>
      </c>
      <c r="G35" s="5">
        <f t="shared" si="15"/>
        <v>2.129987864271552</v>
      </c>
      <c r="J35" s="18">
        <f t="shared" si="17"/>
        <v>1.2178868917141603</v>
      </c>
      <c r="K35" s="14">
        <f t="shared" si="19"/>
        <v>4.819643882825962</v>
      </c>
      <c r="L35" s="13">
        <f t="shared" si="20"/>
        <v>1.5300127713920815</v>
      </c>
      <c r="M35" s="19">
        <f t="shared" si="25"/>
        <v>9.848825989064007</v>
      </c>
      <c r="N35" s="16">
        <f t="shared" si="21"/>
        <v>1.110718789407314</v>
      </c>
      <c r="O35" s="5">
        <f t="shared" si="18"/>
        <v>5.931315136476426</v>
      </c>
      <c r="Q35" t="e">
        <f>#REF!</f>
        <v>#REF!</v>
      </c>
      <c r="R35" s="18">
        <f t="shared" si="22"/>
        <v>0.7217358089560661</v>
      </c>
      <c r="S35" s="14">
        <f>C35*K35</f>
        <v>17.130897376562697</v>
      </c>
      <c r="T35" s="13">
        <f>D35*L35</f>
        <v>1.560536016526516</v>
      </c>
      <c r="U35" s="19">
        <f t="shared" si="23"/>
        <v>42.56839062617501</v>
      </c>
      <c r="V35" s="16">
        <f t="shared" si="27"/>
        <v>1.0809878801812753</v>
      </c>
      <c r="W35" s="141">
        <f t="shared" si="24"/>
        <v>12.633629259864952</v>
      </c>
    </row>
    <row r="36" spans="1:23" ht="12.75">
      <c r="A36">
        <f t="shared" si="16"/>
        <v>337</v>
      </c>
      <c r="B36" s="18">
        <f t="shared" si="10"/>
        <v>0.7186997471100197</v>
      </c>
      <c r="C36" s="14">
        <f t="shared" si="11"/>
        <v>2.1426337170103262</v>
      </c>
      <c r="D36" s="13">
        <f t="shared" si="12"/>
        <v>1.4866067331978645</v>
      </c>
      <c r="E36" s="19">
        <f t="shared" si="13"/>
        <v>1.3514793578096114</v>
      </c>
      <c r="F36" s="16">
        <f t="shared" si="14"/>
        <v>0</v>
      </c>
      <c r="G36" s="5">
        <f t="shared" si="15"/>
        <v>1.0664971406505779</v>
      </c>
      <c r="J36" s="18">
        <f t="shared" si="17"/>
        <v>0.47961420429636126</v>
      </c>
      <c r="K36" s="14">
        <f t="shared" si="19"/>
        <v>0.943423319931074</v>
      </c>
      <c r="L36" s="13">
        <f t="shared" si="20"/>
        <v>0.7241379310344827</v>
      </c>
      <c r="M36" s="19">
        <f t="shared" si="25"/>
        <v>1</v>
      </c>
      <c r="N36" s="16">
        <f t="shared" si="21"/>
      </c>
      <c r="O36" s="5">
        <f aca="true" t="shared" si="28" ref="O36:O47">IF(AB12=0,"",AB12/$O$27)</f>
        <v>0.9643672456575683</v>
      </c>
      <c r="Q36" t="e">
        <f>#REF!</f>
        <v>#REF!</v>
      </c>
      <c r="R36" s="18">
        <f t="shared" si="22"/>
        <v>0.34469860733816815</v>
      </c>
      <c r="S36" s="14">
        <f>C36*K36</f>
        <v>2.0214106146981394</v>
      </c>
      <c r="T36" s="13">
        <f>D36*L36</f>
        <v>1.0765083240398328</v>
      </c>
      <c r="U36" s="19">
        <f t="shared" si="23"/>
        <v>1.3514793578096114</v>
      </c>
      <c r="V36" s="16"/>
      <c r="W36" s="141">
        <f t="shared" si="24"/>
        <v>1.02849491003087</v>
      </c>
    </row>
    <row r="37" spans="1:23" ht="12.75">
      <c r="A37">
        <f t="shared" si="16"/>
        <v>339</v>
      </c>
      <c r="B37" s="18">
        <f t="shared" si="10"/>
        <v>1.0983195593362969</v>
      </c>
      <c r="C37" s="14">
        <f t="shared" si="11"/>
        <v>1.9863948155603168</v>
      </c>
      <c r="D37" s="13">
        <f t="shared" si="12"/>
        <v>0</v>
      </c>
      <c r="E37" s="19">
        <f t="shared" si="13"/>
        <v>0.802983930119579</v>
      </c>
      <c r="F37" s="16">
        <f t="shared" si="14"/>
        <v>0</v>
      </c>
      <c r="G37" s="5">
        <f t="shared" si="15"/>
        <v>0.9040844614655206</v>
      </c>
      <c r="J37" s="18">
        <f t="shared" si="17"/>
        <v>0.838009644892591</v>
      </c>
      <c r="K37" s="14">
        <f>IF(ISBLANK(J13),"",J13/$K$27)</f>
        <v>1</v>
      </c>
      <c r="L37" s="13">
        <f t="shared" si="20"/>
      </c>
      <c r="M37" s="19">
        <f t="shared" si="25"/>
        <v>0.6793181087166291</v>
      </c>
      <c r="N37" s="16">
        <f t="shared" si="21"/>
      </c>
      <c r="O37" s="5">
        <f t="shared" si="28"/>
        <v>0.9346898263027296</v>
      </c>
      <c r="Q37" t="e">
        <f>#REF!</f>
        <v>#REF!</v>
      </c>
      <c r="R37" s="18">
        <f t="shared" si="22"/>
        <v>0.9204023838979972</v>
      </c>
      <c r="S37" s="14">
        <f>C37*K37</f>
        <v>1.9863948155603168</v>
      </c>
      <c r="T37" s="13"/>
      <c r="U37" s="19">
        <f t="shared" si="23"/>
        <v>0.5454815247386783</v>
      </c>
      <c r="V37" s="16"/>
      <c r="W37" s="141">
        <f t="shared" si="24"/>
        <v>0.8450385482502042</v>
      </c>
    </row>
    <row r="38" spans="1:23" ht="12.75">
      <c r="A38">
        <f t="shared" si="16"/>
        <v>311</v>
      </c>
      <c r="B38" s="18">
        <f t="shared" si="10"/>
        <v>1.18607883651707</v>
      </c>
      <c r="C38" s="14">
        <f t="shared" si="11"/>
        <v>0</v>
      </c>
      <c r="D38" s="13">
        <f t="shared" si="12"/>
        <v>2.962873301910823</v>
      </c>
      <c r="E38" s="19">
        <f t="shared" si="13"/>
        <v>0.6570927037482286</v>
      </c>
      <c r="F38" s="16">
        <f t="shared" si="14"/>
        <v>1.9218677733028842</v>
      </c>
      <c r="G38" s="5">
        <f t="shared" si="15"/>
        <v>1.1203475401840246</v>
      </c>
      <c r="J38" s="18">
        <f t="shared" si="17"/>
        <v>2.0620341955282773</v>
      </c>
      <c r="K38" s="14">
        <f>IF(ISBLANK(J14),"",J14/$K$27)</f>
      </c>
      <c r="L38" s="13">
        <f t="shared" si="20"/>
        <v>3.759897828863346</v>
      </c>
      <c r="M38" s="19">
        <f t="shared" si="25"/>
        <v>1.2666452235445478</v>
      </c>
      <c r="N38" s="16">
        <f t="shared" si="21"/>
        <v>1.855485498108449</v>
      </c>
      <c r="O38" s="5">
        <f t="shared" si="28"/>
        <v>2.639205955334988</v>
      </c>
      <c r="Q38" t="e">
        <f>#REF!</f>
        <v>#REF!</v>
      </c>
      <c r="R38" s="18">
        <f t="shared" si="22"/>
        <v>2.4457351194905916</v>
      </c>
      <c r="S38" s="14"/>
      <c r="T38" s="13">
        <f>D38*L38</f>
        <v>11.140100895051678</v>
      </c>
      <c r="U38" s="19">
        <f t="shared" si="23"/>
        <v>0.8323033346286663</v>
      </c>
      <c r="V38" s="16">
        <f>F38*N38</f>
        <v>3.5659977826454776</v>
      </c>
      <c r="W38" s="141">
        <f t="shared" si="24"/>
        <v>2.9568279000985824</v>
      </c>
    </row>
    <row r="39" spans="1:23" ht="12.75">
      <c r="A39">
        <f t="shared" si="16"/>
        <v>312</v>
      </c>
      <c r="B39" s="113">
        <f t="shared" si="10"/>
        <v>0</v>
      </c>
      <c r="C39" s="114">
        <f t="shared" si="11"/>
        <v>0</v>
      </c>
      <c r="D39" s="115">
        <f t="shared" si="12"/>
        <v>0</v>
      </c>
      <c r="E39" s="116">
        <f t="shared" si="13"/>
        <v>0</v>
      </c>
      <c r="F39" s="117">
        <f t="shared" si="14"/>
        <v>0</v>
      </c>
      <c r="G39" s="118">
        <f t="shared" si="15"/>
        <v>0</v>
      </c>
      <c r="J39" s="18">
        <f t="shared" si="17"/>
      </c>
      <c r="K39" s="14">
        <f t="shared" si="19"/>
      </c>
      <c r="L39" s="13">
        <f t="shared" si="20"/>
      </c>
      <c r="M39" s="19">
        <f t="shared" si="25"/>
      </c>
      <c r="N39" s="16">
        <f t="shared" si="21"/>
      </c>
      <c r="O39" s="5">
        <f t="shared" si="28"/>
      </c>
      <c r="Q39" t="e">
        <f>#REF!</f>
        <v>#REF!</v>
      </c>
      <c r="R39" s="18"/>
      <c r="S39" s="14"/>
      <c r="T39" s="13"/>
      <c r="U39" s="19"/>
      <c r="V39" s="16"/>
      <c r="W39" s="141"/>
    </row>
    <row r="40" spans="1:23" ht="12.75">
      <c r="A40">
        <f t="shared" si="16"/>
        <v>313</v>
      </c>
      <c r="B40" s="113">
        <f t="shared" si="10"/>
        <v>0</v>
      </c>
      <c r="C40" s="114">
        <f t="shared" si="11"/>
        <v>0</v>
      </c>
      <c r="D40" s="115">
        <f t="shared" si="12"/>
        <v>0</v>
      </c>
      <c r="E40" s="116">
        <f t="shared" si="13"/>
        <v>0</v>
      </c>
      <c r="F40" s="117">
        <f t="shared" si="14"/>
        <v>0</v>
      </c>
      <c r="G40" s="118">
        <f t="shared" si="15"/>
        <v>0</v>
      </c>
      <c r="J40" s="18">
        <f t="shared" si="17"/>
      </c>
      <c r="K40" s="14">
        <f t="shared" si="19"/>
      </c>
      <c r="L40" s="13">
        <f t="shared" si="20"/>
      </c>
      <c r="M40" s="19">
        <f t="shared" si="25"/>
      </c>
      <c r="N40" s="16">
        <f t="shared" si="21"/>
      </c>
      <c r="O40" s="5">
        <f t="shared" si="28"/>
      </c>
      <c r="Q40" t="e">
        <f>#REF!</f>
        <v>#REF!</v>
      </c>
      <c r="R40" s="18"/>
      <c r="S40" s="14"/>
      <c r="T40" s="13"/>
      <c r="U40" s="19"/>
      <c r="V40" s="16"/>
      <c r="W40" s="141"/>
    </row>
    <row r="41" spans="1:23" ht="12.75">
      <c r="A41">
        <f t="shared" si="16"/>
        <v>314</v>
      </c>
      <c r="B41" s="113">
        <f t="shared" si="10"/>
        <v>0</v>
      </c>
      <c r="C41" s="114">
        <f t="shared" si="11"/>
        <v>0</v>
      </c>
      <c r="D41" s="115">
        <f t="shared" si="12"/>
        <v>0</v>
      </c>
      <c r="E41" s="116">
        <f t="shared" si="13"/>
        <v>0</v>
      </c>
      <c r="F41" s="117">
        <f t="shared" si="14"/>
        <v>0</v>
      </c>
      <c r="G41" s="118">
        <f t="shared" si="15"/>
        <v>0</v>
      </c>
      <c r="J41" s="18">
        <f t="shared" si="17"/>
      </c>
      <c r="K41" s="14">
        <f t="shared" si="19"/>
      </c>
      <c r="L41" s="13">
        <f t="shared" si="20"/>
      </c>
      <c r="M41" s="19">
        <f t="shared" si="25"/>
      </c>
      <c r="N41" s="16">
        <f t="shared" si="21"/>
      </c>
      <c r="O41" s="5">
        <f t="shared" si="28"/>
      </c>
      <c r="Q41" t="e">
        <f>#REF!</f>
        <v>#REF!</v>
      </c>
      <c r="R41" s="18"/>
      <c r="S41" s="14"/>
      <c r="T41" s="13"/>
      <c r="U41" s="19"/>
      <c r="V41" s="16"/>
      <c r="W41" s="141"/>
    </row>
    <row r="42" spans="1:23" ht="12.75">
      <c r="A42">
        <f t="shared" si="16"/>
        <v>315</v>
      </c>
      <c r="B42" s="18">
        <f t="shared" si="10"/>
        <v>0.416257699010059</v>
      </c>
      <c r="C42" s="14">
        <f t="shared" si="11"/>
        <v>0</v>
      </c>
      <c r="D42" s="13">
        <f t="shared" si="12"/>
        <v>0</v>
      </c>
      <c r="E42" s="19">
        <f t="shared" si="13"/>
        <v>0</v>
      </c>
      <c r="F42" s="16">
        <f t="shared" si="14"/>
        <v>0</v>
      </c>
      <c r="G42" s="5">
        <f t="shared" si="15"/>
        <v>0.13910229460976617</v>
      </c>
      <c r="J42" s="18">
        <f t="shared" si="17"/>
        <v>0.13831652783866727</v>
      </c>
      <c r="K42" s="14">
        <f t="shared" si="19"/>
      </c>
      <c r="L42" s="13">
        <f t="shared" si="20"/>
      </c>
      <c r="M42" s="19">
        <f t="shared" si="25"/>
      </c>
      <c r="N42" s="16">
        <f t="shared" si="21"/>
      </c>
      <c r="O42" s="5">
        <f t="shared" si="28"/>
        <v>0.0626302729528536</v>
      </c>
      <c r="Q42" t="e">
        <f>#REF!</f>
        <v>#REF!</v>
      </c>
      <c r="R42" s="18">
        <f>B42*J42</f>
        <v>0.057575319613184406</v>
      </c>
      <c r="S42" s="14"/>
      <c r="T42" s="13"/>
      <c r="U42" s="19"/>
      <c r="V42" s="16"/>
      <c r="W42" s="141">
        <f>G42*O42</f>
        <v>0.008712014679777912</v>
      </c>
    </row>
    <row r="43" spans="1:23" ht="12.75">
      <c r="A43">
        <f t="shared" si="16"/>
        <v>316</v>
      </c>
      <c r="B43" s="113">
        <f t="shared" si="10"/>
        <v>0</v>
      </c>
      <c r="C43" s="114">
        <f t="shared" si="11"/>
        <v>0</v>
      </c>
      <c r="D43" s="115">
        <f t="shared" si="12"/>
        <v>0</v>
      </c>
      <c r="E43" s="116">
        <f t="shared" si="13"/>
        <v>0</v>
      </c>
      <c r="F43" s="117">
        <f t="shared" si="14"/>
        <v>0</v>
      </c>
      <c r="G43" s="118">
        <f t="shared" si="15"/>
        <v>0</v>
      </c>
      <c r="J43" s="18">
        <f t="shared" si="17"/>
      </c>
      <c r="K43" s="14">
        <f t="shared" si="19"/>
      </c>
      <c r="L43" s="13">
        <f t="shared" si="20"/>
      </c>
      <c r="M43" s="19">
        <f t="shared" si="25"/>
      </c>
      <c r="N43" s="16">
        <f t="shared" si="21"/>
      </c>
      <c r="O43" s="5">
        <f t="shared" si="28"/>
      </c>
      <c r="Q43" t="e">
        <f>#REF!</f>
        <v>#REF!</v>
      </c>
      <c r="R43" s="18"/>
      <c r="S43" s="14"/>
      <c r="T43" s="13"/>
      <c r="U43" s="19"/>
      <c r="V43" s="16"/>
      <c r="W43" s="141"/>
    </row>
    <row r="44" spans="1:23" ht="12.75">
      <c r="A44">
        <f t="shared" si="16"/>
        <v>322</v>
      </c>
      <c r="B44" s="18">
        <f t="shared" si="10"/>
        <v>1.164473383201389</v>
      </c>
      <c r="C44" s="14">
        <f t="shared" si="11"/>
        <v>0</v>
      </c>
      <c r="D44" s="13">
        <f t="shared" si="12"/>
        <v>0</v>
      </c>
      <c r="E44" s="19">
        <f t="shared" si="13"/>
        <v>0.8942543927719548</v>
      </c>
      <c r="F44" s="16">
        <f t="shared" si="14"/>
        <v>3.6370485893137903</v>
      </c>
      <c r="G44" s="5">
        <f t="shared" si="15"/>
        <v>1.2015721745293908</v>
      </c>
      <c r="J44" s="18">
        <f t="shared" si="17"/>
        <v>0.6716352476983779</v>
      </c>
      <c r="K44" s="14">
        <f t="shared" si="19"/>
      </c>
      <c r="L44" s="13">
        <f t="shared" si="20"/>
      </c>
      <c r="M44" s="19">
        <f t="shared" si="25"/>
        <v>0.5718880669025411</v>
      </c>
      <c r="N44" s="16">
        <f t="shared" si="21"/>
        <v>1.1649432534678434</v>
      </c>
      <c r="O44" s="5">
        <f t="shared" si="28"/>
        <v>0.9390570719602979</v>
      </c>
      <c r="Q44" t="e">
        <f>#REF!</f>
        <v>#REF!</v>
      </c>
      <c r="R44" s="18">
        <f>B44*J44</f>
        <v>0.782101369164633</v>
      </c>
      <c r="S44" s="14"/>
      <c r="T44" s="13"/>
      <c r="U44" s="19">
        <f t="shared" si="23"/>
        <v>0.511413416001459</v>
      </c>
      <c r="V44" s="16">
        <f>F44*N44</f>
        <v>4.236955216655837</v>
      </c>
      <c r="W44" s="141">
        <f t="shared" si="24"/>
        <v>1.1283448479625378</v>
      </c>
    </row>
    <row r="45" spans="1:23" ht="12.75">
      <c r="A45">
        <f t="shared" si="16"/>
        <v>323</v>
      </c>
      <c r="B45" s="18">
        <f t="shared" si="10"/>
        <v>1.506657679884053</v>
      </c>
      <c r="C45" s="14">
        <f t="shared" si="11"/>
        <v>0</v>
      </c>
      <c r="D45" s="13">
        <f t="shared" si="12"/>
        <v>0</v>
      </c>
      <c r="E45" s="19">
        <f t="shared" si="13"/>
        <v>0.8271238334531986</v>
      </c>
      <c r="F45" s="16">
        <f t="shared" si="14"/>
        <v>2.3495788097777184</v>
      </c>
      <c r="G45" s="5">
        <f t="shared" si="15"/>
        <v>1.091311744484612</v>
      </c>
      <c r="J45" s="18">
        <f t="shared" si="17"/>
        <v>1.161990355107409</v>
      </c>
      <c r="K45" s="14">
        <f t="shared" si="19"/>
      </c>
      <c r="L45" s="13">
        <f t="shared" si="20"/>
      </c>
      <c r="M45" s="19">
        <f t="shared" si="25"/>
        <v>0.7073013830813766</v>
      </c>
      <c r="N45" s="16">
        <f t="shared" si="21"/>
        <v>1.0063051702395966</v>
      </c>
      <c r="O45" s="5">
        <f t="shared" si="28"/>
        <v>1.1404466501240695</v>
      </c>
      <c r="Q45" t="e">
        <f>#REF!</f>
        <v>#REF!</v>
      </c>
      <c r="R45" s="18">
        <f>B45*J45</f>
        <v>1.7507216924737754</v>
      </c>
      <c r="S45" s="14"/>
      <c r="T45" s="13"/>
      <c r="U45" s="19">
        <f t="shared" si="23"/>
        <v>0.5850258313810176</v>
      </c>
      <c r="V45" s="16">
        <f>F45*N45</f>
        <v>2.364393304164716</v>
      </c>
      <c r="W45" s="141">
        <f t="shared" si="24"/>
        <v>1.2445828232385303</v>
      </c>
    </row>
    <row r="46" spans="1:23" ht="12.75">
      <c r="A46">
        <f t="shared" si="16"/>
        <v>324</v>
      </c>
      <c r="B46" s="18">
        <f t="shared" si="10"/>
        <v>1.2964460428898315</v>
      </c>
      <c r="C46" s="14">
        <f t="shared" si="11"/>
        <v>0</v>
      </c>
      <c r="D46" s="13">
        <f t="shared" si="12"/>
        <v>0</v>
      </c>
      <c r="E46" s="19">
        <f t="shared" si="13"/>
        <v>0</v>
      </c>
      <c r="F46" s="16">
        <f t="shared" si="14"/>
        <v>0</v>
      </c>
      <c r="G46" s="5">
        <f t="shared" si="15"/>
        <v>0.433237919280789</v>
      </c>
      <c r="J46" s="18">
        <f t="shared" si="17"/>
        <v>0.16856641823761512</v>
      </c>
      <c r="K46" s="14">
        <f t="shared" si="19"/>
      </c>
      <c r="L46" s="13">
        <f t="shared" si="20"/>
      </c>
      <c r="M46" s="19">
        <f t="shared" si="25"/>
      </c>
      <c r="N46" s="16">
        <f t="shared" si="21"/>
      </c>
      <c r="O46" s="5">
        <f t="shared" si="28"/>
        <v>0.07632754342431765</v>
      </c>
      <c r="Q46" t="e">
        <f>#REF!</f>
        <v>#REF!</v>
      </c>
      <c r="R46" s="18">
        <f>B46*J46</f>
        <v>0.21853726588826844</v>
      </c>
      <c r="S46" s="14"/>
      <c r="T46" s="13"/>
      <c r="U46" s="19"/>
      <c r="V46" s="16"/>
      <c r="W46" s="141">
        <f t="shared" si="24"/>
        <v>0.03306798609696544</v>
      </c>
    </row>
    <row r="47" spans="1:23" ht="12.75">
      <c r="A47">
        <f t="shared" si="16"/>
        <v>325</v>
      </c>
      <c r="B47" s="18">
        <f t="shared" si="10"/>
        <v>1.3254613660164136</v>
      </c>
      <c r="C47" s="14">
        <f t="shared" si="11"/>
        <v>0</v>
      </c>
      <c r="D47" s="13">
        <f t="shared" si="12"/>
        <v>0</v>
      </c>
      <c r="E47" s="19">
        <f t="shared" si="13"/>
        <v>1.0317273219352276</v>
      </c>
      <c r="F47" s="16">
        <f t="shared" si="14"/>
        <v>0</v>
      </c>
      <c r="G47" s="5">
        <f t="shared" si="15"/>
        <v>0.7034584845826639</v>
      </c>
      <c r="J47" s="18">
        <f t="shared" si="17"/>
        <v>1.368478737395879</v>
      </c>
      <c r="K47" s="14">
        <f t="shared" si="19"/>
      </c>
      <c r="L47" s="13">
        <f t="shared" si="20"/>
      </c>
      <c r="M47" s="19">
        <f t="shared" si="25"/>
        <v>1.181087166291412</v>
      </c>
      <c r="N47" s="16">
        <f t="shared" si="21"/>
      </c>
      <c r="O47" s="5">
        <f t="shared" si="28"/>
        <v>0.9841191066997519</v>
      </c>
      <c r="Q47" t="e">
        <f>#REF!</f>
        <v>#REF!</v>
      </c>
      <c r="R47" s="18">
        <f>B47*J47</f>
        <v>1.813865696633159</v>
      </c>
      <c r="S47" s="14"/>
      <c r="T47" s="13"/>
      <c r="U47" s="19">
        <f t="shared" si="23"/>
        <v>1.2185598990499054</v>
      </c>
      <c r="V47" s="16"/>
      <c r="W47" s="141">
        <f t="shared" si="24"/>
        <v>0.6922869354478524</v>
      </c>
    </row>
    <row r="48" spans="1:23" ht="12.75">
      <c r="A48">
        <f>A24</f>
        <v>326</v>
      </c>
      <c r="B48" s="18">
        <f t="shared" si="10"/>
        <v>1.3867596228041286</v>
      </c>
      <c r="C48" s="14">
        <f t="shared" si="11"/>
        <v>0</v>
      </c>
      <c r="D48" s="13">
        <f t="shared" si="12"/>
        <v>1.4608360042846364</v>
      </c>
      <c r="E48" s="19">
        <f t="shared" si="13"/>
        <v>1.5967368947823377</v>
      </c>
      <c r="F48" s="16">
        <f t="shared" si="14"/>
        <v>1.920128824110339</v>
      </c>
      <c r="G48" s="5">
        <f t="shared" si="15"/>
        <v>1.2986335866977237</v>
      </c>
      <c r="J48" s="18">
        <f t="shared" si="17"/>
        <v>1.3005260850504166</v>
      </c>
      <c r="K48" s="14">
        <f t="shared" si="19"/>
      </c>
      <c r="L48" s="13">
        <f t="shared" si="20"/>
        <v>1</v>
      </c>
      <c r="M48" s="19">
        <f>IF(ISBLANK(T24),"",T24/$M$27)</f>
        <v>1.6603409456416856</v>
      </c>
      <c r="N48" s="16">
        <f>IF(ISBLANK(Y24),"",Y24/$N$27)</f>
        <v>1</v>
      </c>
      <c r="O48" s="5">
        <f>IF(AB24=0,"",AB24/$O$27)</f>
        <v>1.650223325062035</v>
      </c>
      <c r="Q48" t="e">
        <f>#REF!</f>
        <v>#REF!</v>
      </c>
      <c r="R48" s="18">
        <f>B48*J48</f>
        <v>1.8035170631514457</v>
      </c>
      <c r="S48" s="14"/>
      <c r="T48" s="13">
        <f>D48*L48</f>
        <v>1.4608360042846364</v>
      </c>
      <c r="U48" s="19">
        <f>E48*M48</f>
        <v>2.651127645823875</v>
      </c>
      <c r="V48" s="16">
        <f>F48*N48</f>
        <v>1.920128824110339</v>
      </c>
      <c r="W48" s="141">
        <f>G48*O48</f>
        <v>2.1430354354775543</v>
      </c>
    </row>
  </sheetData>
  <printOptions/>
  <pageMargins left="0.5" right="0.5" top="1" bottom="1" header="0.5" footer="0.5"/>
  <pageSetup fitToHeight="1" fitToWidth="1" horizontalDpi="600" verticalDpi="600" orientation="landscape" scale="66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44"/>
    <pageSetUpPr fitToPage="1"/>
  </sheetPr>
  <dimension ref="A1:K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1.140625" style="0" bestFit="1" customWidth="1"/>
    <col min="3" max="3" width="18.28125" style="0" bestFit="1" customWidth="1"/>
    <col min="4" max="4" width="10.28125" style="387" bestFit="1" customWidth="1"/>
    <col min="5" max="5" width="9.00390625" style="222" bestFit="1" customWidth="1"/>
    <col min="6" max="6" width="12.421875" style="223" bestFit="1" customWidth="1"/>
    <col min="7" max="7" width="2.140625" style="224" customWidth="1"/>
    <col min="8" max="8" width="18.8515625" style="0" bestFit="1" customWidth="1"/>
    <col min="9" max="9" width="11.140625" style="0" bestFit="1" customWidth="1"/>
    <col min="10" max="10" width="9.00390625" style="143" bestFit="1" customWidth="1"/>
    <col min="11" max="11" width="6.7109375" style="10" bestFit="1" customWidth="1"/>
    <col min="12" max="12" width="2.00390625" style="0" customWidth="1"/>
  </cols>
  <sheetData>
    <row r="1" spans="1:10" ht="13.5" thickBot="1">
      <c r="A1" s="216" t="s">
        <v>767</v>
      </c>
      <c r="C1" s="395" t="s">
        <v>417</v>
      </c>
      <c r="D1" s="396"/>
      <c r="E1" s="396"/>
      <c r="F1" s="397"/>
      <c r="H1" s="395" t="s">
        <v>563</v>
      </c>
      <c r="I1" s="396"/>
      <c r="J1" s="397"/>
    </row>
    <row r="2" spans="1:11" ht="38.25">
      <c r="A2" s="332" t="s">
        <v>768</v>
      </c>
      <c r="B2" s="347" t="s">
        <v>539</v>
      </c>
      <c r="C2" s="287" t="s">
        <v>772</v>
      </c>
      <c r="D2" s="380" t="s">
        <v>770</v>
      </c>
      <c r="E2" s="278" t="s">
        <v>771</v>
      </c>
      <c r="F2" s="242" t="s">
        <v>769</v>
      </c>
      <c r="G2" s="231"/>
      <c r="H2" s="287" t="s">
        <v>772</v>
      </c>
      <c r="I2" s="277" t="s">
        <v>770</v>
      </c>
      <c r="J2" s="248" t="s">
        <v>771</v>
      </c>
      <c r="K2"/>
    </row>
    <row r="3" spans="1:11" ht="12.75">
      <c r="A3" s="300"/>
      <c r="B3" s="348" t="s">
        <v>540</v>
      </c>
      <c r="C3" s="310" t="s">
        <v>470</v>
      </c>
      <c r="D3" s="381">
        <v>1218468</v>
      </c>
      <c r="E3" s="342"/>
      <c r="F3" s="343"/>
      <c r="G3" s="314"/>
      <c r="H3" s="315" t="s">
        <v>564</v>
      </c>
      <c r="I3" s="316">
        <v>110634510</v>
      </c>
      <c r="J3" s="268"/>
      <c r="K3"/>
    </row>
    <row r="4" spans="1:11" ht="11.25" customHeight="1">
      <c r="A4" s="324" t="s">
        <v>212</v>
      </c>
      <c r="B4" s="349" t="s">
        <v>541</v>
      </c>
      <c r="C4" s="319" t="s">
        <v>479</v>
      </c>
      <c r="D4" s="382">
        <v>229093</v>
      </c>
      <c r="E4" s="321">
        <v>0.1880172478883319</v>
      </c>
      <c r="F4" s="322">
        <v>1.4657760680629308</v>
      </c>
      <c r="G4" s="323"/>
      <c r="H4" s="324" t="s">
        <v>572</v>
      </c>
      <c r="I4" s="325">
        <v>14191251</v>
      </c>
      <c r="J4" s="326">
        <v>0.1282714679171987</v>
      </c>
      <c r="K4"/>
    </row>
    <row r="5" spans="1:11" ht="12.75">
      <c r="A5" s="300" t="s">
        <v>746</v>
      </c>
      <c r="B5" s="263" t="s">
        <v>542</v>
      </c>
      <c r="C5" s="341" t="s">
        <v>480</v>
      </c>
      <c r="D5" s="383">
        <v>49907</v>
      </c>
      <c r="E5" s="342">
        <v>0.04095881057196414</v>
      </c>
      <c r="F5" s="343">
        <v>3.067757302577219</v>
      </c>
      <c r="G5" s="267"/>
      <c r="H5" s="300" t="s">
        <v>573</v>
      </c>
      <c r="I5" s="301">
        <v>1477124</v>
      </c>
      <c r="J5" s="268">
        <v>0.013351385566763933</v>
      </c>
      <c r="K5"/>
    </row>
    <row r="6" spans="1:11" ht="12.75">
      <c r="A6" s="290" t="s">
        <v>747</v>
      </c>
      <c r="B6" s="261" t="s">
        <v>543</v>
      </c>
      <c r="C6" s="337" t="s">
        <v>481</v>
      </c>
      <c r="D6" s="384">
        <v>1273</v>
      </c>
      <c r="E6" s="330">
        <v>0.0010447545606450067</v>
      </c>
      <c r="F6" s="336">
        <v>0.600231132151206</v>
      </c>
      <c r="G6" s="1"/>
      <c r="H6" s="290" t="s">
        <v>574</v>
      </c>
      <c r="I6" s="282">
        <v>192569</v>
      </c>
      <c r="J6" s="249">
        <v>0.0017405870916769098</v>
      </c>
      <c r="K6"/>
    </row>
    <row r="7" spans="1:11" ht="12.75">
      <c r="A7" s="307" t="s">
        <v>748</v>
      </c>
      <c r="B7" s="270" t="s">
        <v>544</v>
      </c>
      <c r="C7" s="344" t="s">
        <v>482</v>
      </c>
      <c r="D7" s="385">
        <v>151</v>
      </c>
      <c r="E7" s="345">
        <v>0.00012392611049284838</v>
      </c>
      <c r="F7" s="346">
        <v>0.0633212384392519</v>
      </c>
      <c r="G7" s="150"/>
      <c r="H7" s="307" t="s">
        <v>575</v>
      </c>
      <c r="I7" s="308">
        <v>216523</v>
      </c>
      <c r="J7" s="274">
        <v>0.00195710181208377</v>
      </c>
      <c r="K7"/>
    </row>
    <row r="8" spans="1:11" ht="12.75">
      <c r="A8" s="290" t="s">
        <v>749</v>
      </c>
      <c r="B8" s="261" t="s">
        <v>545</v>
      </c>
      <c r="C8" s="337" t="s">
        <v>483</v>
      </c>
      <c r="D8" s="384">
        <v>736</v>
      </c>
      <c r="E8" s="330">
        <v>0.0006040372008128239</v>
      </c>
      <c r="F8" s="336">
        <v>0.39460160216882023</v>
      </c>
      <c r="G8" s="1"/>
      <c r="H8" s="290" t="s">
        <v>565</v>
      </c>
      <c r="I8" s="282">
        <v>169354</v>
      </c>
      <c r="J8" s="249">
        <v>0.001530752023035127</v>
      </c>
      <c r="K8"/>
    </row>
    <row r="9" spans="1:11" ht="12.75">
      <c r="A9" s="290" t="s">
        <v>750</v>
      </c>
      <c r="B9" s="261" t="s">
        <v>546</v>
      </c>
      <c r="C9" s="337" t="s">
        <v>484</v>
      </c>
      <c r="D9" s="384">
        <v>1817</v>
      </c>
      <c r="E9" s="330">
        <v>0.0014912168395066591</v>
      </c>
      <c r="F9" s="336">
        <v>0.6402963740969483</v>
      </c>
      <c r="G9" s="1"/>
      <c r="H9" s="290" t="s">
        <v>566</v>
      </c>
      <c r="I9" s="282">
        <v>257662</v>
      </c>
      <c r="J9" s="249">
        <v>0.0023289478120344185</v>
      </c>
      <c r="K9"/>
    </row>
    <row r="10" spans="1:11" ht="12.75">
      <c r="A10" s="290" t="s">
        <v>751</v>
      </c>
      <c r="B10" s="261" t="s">
        <v>547</v>
      </c>
      <c r="C10" s="337" t="s">
        <v>485</v>
      </c>
      <c r="D10" s="384">
        <v>470</v>
      </c>
      <c r="E10" s="330">
        <v>0.00038573027769297184</v>
      </c>
      <c r="F10" s="336">
        <v>1.0907089982294604</v>
      </c>
      <c r="G10" s="1"/>
      <c r="H10" s="290" t="s">
        <v>567</v>
      </c>
      <c r="I10" s="282">
        <v>39126</v>
      </c>
      <c r="J10" s="249">
        <v>0.0003536509539383326</v>
      </c>
      <c r="K10"/>
    </row>
    <row r="11" spans="1:11" ht="12.75">
      <c r="A11" s="300" t="s">
        <v>752</v>
      </c>
      <c r="B11" s="263" t="s">
        <v>548</v>
      </c>
      <c r="C11" s="341" t="s">
        <v>486</v>
      </c>
      <c r="D11" s="383">
        <v>12429</v>
      </c>
      <c r="E11" s="342">
        <v>0.010200514088182866</v>
      </c>
      <c r="F11" s="343">
        <v>2.0181528568949108</v>
      </c>
      <c r="G11" s="267"/>
      <c r="H11" s="300" t="s">
        <v>568</v>
      </c>
      <c r="I11" s="301">
        <v>559189</v>
      </c>
      <c r="J11" s="268">
        <v>0.005054381313751017</v>
      </c>
      <c r="K11"/>
    </row>
    <row r="12" spans="1:11" ht="12.75">
      <c r="A12" s="290" t="s">
        <v>753</v>
      </c>
      <c r="B12" s="261" t="s">
        <v>549</v>
      </c>
      <c r="C12" s="337" t="s">
        <v>471</v>
      </c>
      <c r="D12" s="384">
        <v>4513</v>
      </c>
      <c r="E12" s="330">
        <v>0.003703831368571025</v>
      </c>
      <c r="F12" s="336">
        <v>0.8484990145391319</v>
      </c>
      <c r="G12" s="1"/>
      <c r="H12" s="290" t="s">
        <v>569</v>
      </c>
      <c r="I12" s="282">
        <v>482937</v>
      </c>
      <c r="J12" s="249">
        <v>0.0043651569478637365</v>
      </c>
      <c r="K12"/>
    </row>
    <row r="13" spans="1:11" ht="12.75">
      <c r="A13" s="307" t="s">
        <v>754</v>
      </c>
      <c r="B13" s="270" t="s">
        <v>550</v>
      </c>
      <c r="C13" s="344" t="s">
        <v>472</v>
      </c>
      <c r="D13" s="385">
        <v>8446</v>
      </c>
      <c r="E13" s="345">
        <v>0.006931655160414553</v>
      </c>
      <c r="F13" s="346">
        <v>1.1886096863741673</v>
      </c>
      <c r="G13" s="150"/>
      <c r="H13" s="307" t="s">
        <v>570</v>
      </c>
      <c r="I13" s="308">
        <v>645191</v>
      </c>
      <c r="J13" s="274">
        <v>0.005831733696836548</v>
      </c>
      <c r="K13"/>
    </row>
    <row r="14" spans="1:11" ht="12.75">
      <c r="A14" s="290" t="s">
        <v>755</v>
      </c>
      <c r="B14" s="261" t="s">
        <v>551</v>
      </c>
      <c r="C14" s="337" t="s">
        <v>473</v>
      </c>
      <c r="D14" s="384">
        <v>327</v>
      </c>
      <c r="E14" s="330">
        <v>0.0002683697889480889</v>
      </c>
      <c r="F14" s="336">
        <v>0.2645498618849814</v>
      </c>
      <c r="G14" s="1"/>
      <c r="H14" s="290" t="s">
        <v>586</v>
      </c>
      <c r="I14" s="282">
        <v>112232</v>
      </c>
      <c r="J14" s="249">
        <v>0.001014439346276311</v>
      </c>
      <c r="K14"/>
    </row>
    <row r="15" spans="1:11" ht="12.75">
      <c r="A15" s="290" t="s">
        <v>756</v>
      </c>
      <c r="B15" s="261" t="s">
        <v>552</v>
      </c>
      <c r="C15" s="337" t="s">
        <v>474</v>
      </c>
      <c r="D15" s="384">
        <v>7124</v>
      </c>
      <c r="E15" s="330">
        <v>0.005846686166563258</v>
      </c>
      <c r="F15" s="336">
        <v>0.741589213958402</v>
      </c>
      <c r="G15" s="1"/>
      <c r="H15" s="290" t="s">
        <v>585</v>
      </c>
      <c r="I15" s="282">
        <v>872242</v>
      </c>
      <c r="J15" s="249">
        <v>0.007883995689952438</v>
      </c>
      <c r="K15"/>
    </row>
    <row r="16" spans="1:11" ht="12.75">
      <c r="A16" s="290" t="s">
        <v>757</v>
      </c>
      <c r="B16" s="261" t="s">
        <v>553</v>
      </c>
      <c r="C16" s="337" t="s">
        <v>475</v>
      </c>
      <c r="D16" s="384">
        <v>13345</v>
      </c>
      <c r="E16" s="330">
        <v>0.010952277778324913</v>
      </c>
      <c r="F16" s="336">
        <v>1.5148615538538714</v>
      </c>
      <c r="G16" s="1"/>
      <c r="H16" s="290" t="s">
        <v>571</v>
      </c>
      <c r="I16" s="282">
        <v>799875</v>
      </c>
      <c r="J16" s="249">
        <v>0.007229886949379538</v>
      </c>
      <c r="K16"/>
    </row>
    <row r="17" spans="1:11" ht="12.75">
      <c r="A17" s="300" t="s">
        <v>758</v>
      </c>
      <c r="B17" s="263" t="s">
        <v>554</v>
      </c>
      <c r="C17" s="341" t="s">
        <v>476</v>
      </c>
      <c r="D17" s="383">
        <v>6388</v>
      </c>
      <c r="E17" s="342">
        <v>0.005242648965750434</v>
      </c>
      <c r="F17" s="343">
        <v>1.1505963067549942</v>
      </c>
      <c r="G17" s="267"/>
      <c r="H17" s="300" t="s">
        <v>580</v>
      </c>
      <c r="I17" s="301">
        <v>504102</v>
      </c>
      <c r="J17" s="268">
        <v>0.0045564625359664</v>
      </c>
      <c r="K17"/>
    </row>
    <row r="18" spans="1:11" ht="12.75">
      <c r="A18" s="290" t="s">
        <v>759</v>
      </c>
      <c r="B18" s="261" t="s">
        <v>555</v>
      </c>
      <c r="C18" s="337" t="s">
        <v>477</v>
      </c>
      <c r="D18" s="384">
        <v>8275</v>
      </c>
      <c r="E18" s="330">
        <v>0.006791314995551791</v>
      </c>
      <c r="F18" s="336">
        <v>1.6163047435642304</v>
      </c>
      <c r="G18" s="1"/>
      <c r="H18" s="290" t="s">
        <v>581</v>
      </c>
      <c r="I18" s="282">
        <v>464859</v>
      </c>
      <c r="J18" s="249">
        <v>0.004201754045821688</v>
      </c>
      <c r="K18"/>
    </row>
    <row r="19" spans="1:11" ht="12.75">
      <c r="A19" s="307" t="s">
        <v>760</v>
      </c>
      <c r="B19" s="270" t="s">
        <v>556</v>
      </c>
      <c r="C19" s="344" t="s">
        <v>478</v>
      </c>
      <c r="D19" s="385">
        <v>20361</v>
      </c>
      <c r="E19" s="345">
        <v>0.01671032805129064</v>
      </c>
      <c r="F19" s="346">
        <v>1.2196907630139355</v>
      </c>
      <c r="G19" s="150"/>
      <c r="H19" s="307" t="s">
        <v>582</v>
      </c>
      <c r="I19" s="308">
        <v>1515744</v>
      </c>
      <c r="J19" s="274">
        <v>0.013700462902578951</v>
      </c>
      <c r="K19"/>
    </row>
    <row r="20" spans="1:11" ht="12.75">
      <c r="A20" s="290" t="s">
        <v>761</v>
      </c>
      <c r="B20" s="261" t="s">
        <v>557</v>
      </c>
      <c r="C20" s="337" t="s">
        <v>488</v>
      </c>
      <c r="D20" s="384">
        <v>35500</v>
      </c>
      <c r="E20" s="330">
        <v>0.029134946506596808</v>
      </c>
      <c r="F20" s="336">
        <v>2.78396274608385</v>
      </c>
      <c r="G20" s="1"/>
      <c r="H20" s="290" t="s">
        <v>583</v>
      </c>
      <c r="I20" s="282">
        <v>1157821</v>
      </c>
      <c r="J20" s="249">
        <v>0.010465278871845684</v>
      </c>
      <c r="K20"/>
    </row>
    <row r="21" spans="1:11" ht="12.75">
      <c r="A21" s="290" t="s">
        <v>762</v>
      </c>
      <c r="B21" s="261" t="s">
        <v>558</v>
      </c>
      <c r="C21" s="337" t="s">
        <v>489</v>
      </c>
      <c r="D21" s="384">
        <v>12457</v>
      </c>
      <c r="E21" s="330">
        <v>0.010223493764300744</v>
      </c>
      <c r="F21" s="336">
        <v>0.8647075684298927</v>
      </c>
      <c r="G21" s="1"/>
      <c r="H21" s="290" t="s">
        <v>584</v>
      </c>
      <c r="I21" s="282">
        <v>1308039</v>
      </c>
      <c r="J21" s="249">
        <v>0.011823064973126378</v>
      </c>
      <c r="K21"/>
    </row>
    <row r="22" spans="1:11" ht="12.75">
      <c r="A22" s="290" t="s">
        <v>763</v>
      </c>
      <c r="B22" s="261" t="s">
        <v>559</v>
      </c>
      <c r="C22" s="337" t="s">
        <v>490</v>
      </c>
      <c r="D22" s="384">
        <v>10046</v>
      </c>
      <c r="E22" s="330">
        <v>0.00824477951000765</v>
      </c>
      <c r="F22" s="336">
        <v>2.1030383695677677</v>
      </c>
      <c r="G22" s="1"/>
      <c r="H22" s="290" t="s">
        <v>576</v>
      </c>
      <c r="I22" s="282">
        <v>433733</v>
      </c>
      <c r="J22" s="249">
        <v>0.003920413259840894</v>
      </c>
      <c r="K22"/>
    </row>
    <row r="23" spans="1:11" ht="12.75">
      <c r="A23" s="300" t="s">
        <v>764</v>
      </c>
      <c r="B23" s="263" t="s">
        <v>560</v>
      </c>
      <c r="C23" s="341" t="s">
        <v>491</v>
      </c>
      <c r="D23" s="383">
        <v>20272</v>
      </c>
      <c r="E23" s="342">
        <v>0.01663728550934452</v>
      </c>
      <c r="F23" s="343">
        <v>1.0399167968770886</v>
      </c>
      <c r="G23" s="267"/>
      <c r="H23" s="300" t="s">
        <v>577</v>
      </c>
      <c r="I23" s="301">
        <v>1770005</v>
      </c>
      <c r="J23" s="268">
        <v>0.015998669854460423</v>
      </c>
      <c r="K23"/>
    </row>
    <row r="24" spans="1:11" ht="12.75">
      <c r="A24" s="290" t="s">
        <v>765</v>
      </c>
      <c r="B24" s="261" t="s">
        <v>561</v>
      </c>
      <c r="C24" s="337" t="s">
        <v>492</v>
      </c>
      <c r="D24" s="384">
        <v>9880</v>
      </c>
      <c r="E24" s="330">
        <v>0.008108542858737366</v>
      </c>
      <c r="F24" s="336">
        <v>1.5876733594978112</v>
      </c>
      <c r="G24" s="1"/>
      <c r="H24" s="290" t="s">
        <v>578</v>
      </c>
      <c r="I24" s="282">
        <v>565031</v>
      </c>
      <c r="J24" s="249">
        <v>0.005107185813902009</v>
      </c>
      <c r="K24"/>
    </row>
    <row r="25" spans="1:11" ht="12.75">
      <c r="A25" s="307" t="s">
        <v>766</v>
      </c>
      <c r="B25" s="270" t="s">
        <v>562</v>
      </c>
      <c r="C25" s="344" t="s">
        <v>487</v>
      </c>
      <c r="D25" s="385">
        <v>5378</v>
      </c>
      <c r="E25" s="345">
        <v>0.004413739220069793</v>
      </c>
      <c r="F25" s="346">
        <v>0.7536944885485424</v>
      </c>
      <c r="G25" s="150"/>
      <c r="H25" s="307" t="s">
        <v>579</v>
      </c>
      <c r="I25" s="308">
        <v>647891</v>
      </c>
      <c r="J25" s="274">
        <v>0.005856138378522217</v>
      </c>
      <c r="K25"/>
    </row>
    <row r="26" spans="1:11" ht="12.75">
      <c r="A26" s="262"/>
      <c r="B26" s="389"/>
      <c r="C26" s="337"/>
      <c r="D26" s="384"/>
      <c r="E26" s="330"/>
      <c r="F26" s="338"/>
      <c r="G26" s="1"/>
      <c r="H26" s="290"/>
      <c r="I26" s="282"/>
      <c r="J26" s="249"/>
      <c r="K26"/>
    </row>
    <row r="27" spans="1:10" ht="13.5" thickBot="1">
      <c r="A27" s="228" t="s">
        <v>421</v>
      </c>
      <c r="B27" s="390" t="s">
        <v>555</v>
      </c>
      <c r="C27" s="291"/>
      <c r="D27" s="386">
        <v>8275</v>
      </c>
      <c r="E27" s="334"/>
      <c r="F27" s="339"/>
      <c r="G27" s="340"/>
      <c r="H27" s="291"/>
      <c r="I27" s="283"/>
      <c r="J27" s="335"/>
    </row>
    <row r="28" ht="12.75">
      <c r="A28" t="s">
        <v>774</v>
      </c>
    </row>
  </sheetData>
  <mergeCells count="2">
    <mergeCell ref="C1:F1"/>
    <mergeCell ref="H1:J1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indexed="50"/>
  </sheetPr>
  <dimension ref="A1:M41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4.7109375" style="0" customWidth="1"/>
    <col min="2" max="2" width="30.7109375" style="0" bestFit="1" customWidth="1"/>
    <col min="3" max="3" width="39.7109375" style="0" bestFit="1" customWidth="1"/>
    <col min="4" max="4" width="52.140625" style="0" customWidth="1"/>
    <col min="5" max="5" width="2.57421875" style="0" customWidth="1"/>
    <col min="7" max="7" width="19.140625" style="0" hidden="1" customWidth="1"/>
    <col min="8" max="10" width="0" style="0" hidden="1" customWidth="1"/>
    <col min="11" max="11" width="17.00390625" style="0" hidden="1" customWidth="1"/>
    <col min="12" max="13" width="0" style="0" hidden="1" customWidth="1"/>
  </cols>
  <sheetData>
    <row r="1" spans="1:13" ht="12.75" customHeight="1">
      <c r="A1" s="398"/>
      <c r="B1" s="398"/>
      <c r="C1" s="398"/>
      <c r="M1" s="10"/>
    </row>
    <row r="2" spans="7:13" ht="12.75" customHeight="1">
      <c r="G2" s="152" t="s">
        <v>0</v>
      </c>
      <c r="H2" s="153">
        <v>65509</v>
      </c>
      <c r="I2" s="164">
        <f>H2/SUM($H$2,$H$7:$H$12)</f>
        <v>0.2748852354456725</v>
      </c>
      <c r="K2" s="145" t="s">
        <v>33</v>
      </c>
      <c r="L2">
        <v>5776</v>
      </c>
      <c r="M2" s="10">
        <f>L2/SUM($L$2:$L$6)</f>
        <v>0.21378340365682139</v>
      </c>
    </row>
    <row r="3" spans="7:13" ht="12.75" customHeight="1">
      <c r="G3" s="165" t="s">
        <v>1</v>
      </c>
      <c r="H3" s="166">
        <v>64913</v>
      </c>
      <c r="I3" s="142">
        <f>H3/$H$2</f>
        <v>0.9909020134637989</v>
      </c>
      <c r="K3" s="145" t="s">
        <v>34</v>
      </c>
      <c r="L3">
        <v>2632</v>
      </c>
      <c r="M3" s="10">
        <f>L3/SUM($L$2:$L$6)</f>
        <v>0.09741653712339922</v>
      </c>
    </row>
    <row r="4" spans="7:13" ht="12.75" customHeight="1">
      <c r="G4" s="145" t="s">
        <v>2</v>
      </c>
      <c r="H4">
        <v>54486</v>
      </c>
      <c r="I4" s="142">
        <f>H4/$H$3</f>
        <v>0.8393696177961272</v>
      </c>
      <c r="K4" s="145" t="s">
        <v>35</v>
      </c>
      <c r="L4">
        <v>1658</v>
      </c>
      <c r="M4" s="10">
        <f>L4/SUM($L$2:$L$6)</f>
        <v>0.06136649640980087</v>
      </c>
    </row>
    <row r="5" spans="7:13" ht="12.75" customHeight="1">
      <c r="G5" s="147" t="s">
        <v>3</v>
      </c>
      <c r="H5" s="150">
        <v>10428</v>
      </c>
      <c r="I5" s="142">
        <f>H5/$H$3</f>
        <v>0.16064578743857164</v>
      </c>
      <c r="K5" s="145" t="s">
        <v>36</v>
      </c>
      <c r="L5">
        <v>2336</v>
      </c>
      <c r="M5" s="10">
        <f>L5/SUM($L$2:$L$6)</f>
        <v>0.0864608779332297</v>
      </c>
    </row>
    <row r="6" spans="7:13" ht="12.75" customHeight="1">
      <c r="G6" s="165" t="s">
        <v>4</v>
      </c>
      <c r="H6" s="166">
        <v>596</v>
      </c>
      <c r="I6" s="142">
        <f>H6/$H$2</f>
        <v>0.009097986536201133</v>
      </c>
      <c r="K6" s="145" t="s">
        <v>37</v>
      </c>
      <c r="L6">
        <v>14616</v>
      </c>
      <c r="M6" s="10">
        <f>L6/SUM($L$2:$L$6)</f>
        <v>0.5409726848767489</v>
      </c>
    </row>
    <row r="7" spans="7:11" ht="12.75" customHeight="1">
      <c r="G7" s="145" t="s">
        <v>5</v>
      </c>
      <c r="H7">
        <v>8972</v>
      </c>
      <c r="I7" s="142">
        <f aca="true" t="shared" si="0" ref="I7:I12">H7/SUM($H$2,$H$7:$H$12)</f>
        <v>0.03764780919291355</v>
      </c>
      <c r="K7" s="145"/>
    </row>
    <row r="8" spans="7:9" ht="12.75" customHeight="1">
      <c r="G8" s="155" t="s">
        <v>6</v>
      </c>
      <c r="H8" s="156">
        <v>157694</v>
      </c>
      <c r="I8" s="164">
        <f t="shared" si="0"/>
        <v>0.6617068237703199</v>
      </c>
    </row>
    <row r="9" spans="7:9" ht="12.75" customHeight="1">
      <c r="G9" s="145" t="s">
        <v>7</v>
      </c>
      <c r="H9">
        <v>2826</v>
      </c>
      <c r="I9" s="142">
        <f t="shared" si="0"/>
        <v>0.011858304589742944</v>
      </c>
    </row>
    <row r="10" spans="7:9" ht="12.75" customHeight="1">
      <c r="G10" s="145" t="s">
        <v>8</v>
      </c>
      <c r="H10">
        <v>434</v>
      </c>
      <c r="I10" s="142">
        <f t="shared" si="0"/>
        <v>0.0018211267487432546</v>
      </c>
    </row>
    <row r="11" spans="7:9" ht="12.75" customHeight="1">
      <c r="G11" s="145" t="s">
        <v>9</v>
      </c>
      <c r="H11">
        <v>1948</v>
      </c>
      <c r="I11" s="142">
        <f t="shared" si="0"/>
        <v>0.008174089646432858</v>
      </c>
    </row>
    <row r="12" spans="7:9" ht="12.75" customHeight="1">
      <c r="G12" s="145" t="s">
        <v>10</v>
      </c>
      <c r="H12">
        <v>931</v>
      </c>
      <c r="I12" s="142">
        <f t="shared" si="0"/>
        <v>0.003906610606175046</v>
      </c>
    </row>
    <row r="13" ht="12.75" customHeight="1">
      <c r="G13" s="145"/>
    </row>
    <row r="14" spans="7:9" ht="12.75" customHeight="1">
      <c r="G14" s="145" t="s">
        <v>11</v>
      </c>
      <c r="H14">
        <v>1722</v>
      </c>
      <c r="I14" s="10">
        <f>H14/SUM($H$14:$H$18,$H$26:$H$27)</f>
        <v>0.022860328965709508</v>
      </c>
    </row>
    <row r="15" spans="7:9" ht="12.75" customHeight="1">
      <c r="G15" s="145" t="s">
        <v>12</v>
      </c>
      <c r="H15">
        <v>7501</v>
      </c>
      <c r="I15" s="10">
        <f>H15/SUM($H$14:$H$18,$H$26:$H$27)</f>
        <v>0.09957916816015505</v>
      </c>
    </row>
    <row r="16" spans="7:9" ht="12.75" customHeight="1">
      <c r="G16" s="145" t="s">
        <v>13</v>
      </c>
      <c r="H16">
        <v>2361</v>
      </c>
      <c r="I16" s="10">
        <f>H16/SUM($H$14:$H$18,$H$26:$H$27)</f>
        <v>0.03134334302441356</v>
      </c>
    </row>
    <row r="17" spans="7:9" ht="15">
      <c r="G17" s="145" t="s">
        <v>14</v>
      </c>
      <c r="H17">
        <v>3412</v>
      </c>
      <c r="I17" s="10">
        <f>H17/SUM($H$14:$H$18,$H$26:$H$27)</f>
        <v>0.04529584345586576</v>
      </c>
    </row>
    <row r="18" spans="7:9" ht="15">
      <c r="G18" s="152" t="s">
        <v>15</v>
      </c>
      <c r="H18" s="153">
        <v>39710</v>
      </c>
      <c r="I18" s="154">
        <f>H18/SUM($H$14:$H$18,$H$26:$H$27)</f>
        <v>0.5271682132568667</v>
      </c>
    </row>
    <row r="19" spans="7:9" ht="15">
      <c r="G19" s="145" t="s">
        <v>18</v>
      </c>
      <c r="H19">
        <v>8041</v>
      </c>
      <c r="I19" s="10">
        <f aca="true" t="shared" si="1" ref="I19:I25">H19/$H$18</f>
        <v>0.20249307479224377</v>
      </c>
    </row>
    <row r="20" spans="7:9" ht="15">
      <c r="G20" s="145" t="s">
        <v>19</v>
      </c>
      <c r="H20">
        <v>3654</v>
      </c>
      <c r="I20" s="142">
        <f t="shared" si="1"/>
        <v>0.09201712415008814</v>
      </c>
    </row>
    <row r="21" spans="7:9" ht="15">
      <c r="G21" s="145" t="s">
        <v>20</v>
      </c>
      <c r="H21">
        <v>1778</v>
      </c>
      <c r="I21" s="142">
        <f t="shared" si="1"/>
        <v>0.0447746159657517</v>
      </c>
    </row>
    <row r="22" spans="7:9" ht="15">
      <c r="G22" s="145" t="s">
        <v>21</v>
      </c>
      <c r="H22" s="378">
        <v>17755</v>
      </c>
      <c r="I22" s="388">
        <f t="shared" si="1"/>
        <v>0.4471165953160413</v>
      </c>
    </row>
    <row r="23" spans="7:9" ht="15">
      <c r="G23" s="145" t="s">
        <v>22</v>
      </c>
      <c r="H23">
        <v>5505</v>
      </c>
      <c r="I23" s="142">
        <f t="shared" si="1"/>
        <v>0.13863006799294889</v>
      </c>
    </row>
    <row r="24" spans="7:9" ht="15">
      <c r="G24" s="145" t="s">
        <v>23</v>
      </c>
      <c r="H24">
        <v>157</v>
      </c>
      <c r="I24" s="142">
        <f t="shared" si="1"/>
        <v>0.003953664064467389</v>
      </c>
    </row>
    <row r="25" spans="7:9" ht="15">
      <c r="G25" s="147" t="s">
        <v>24</v>
      </c>
      <c r="H25" s="150">
        <v>2821</v>
      </c>
      <c r="I25" s="151">
        <f t="shared" si="1"/>
        <v>0.07104004029211786</v>
      </c>
    </row>
    <row r="26" spans="7:9" ht="15">
      <c r="G26" s="145" t="s">
        <v>16</v>
      </c>
      <c r="H26">
        <v>4598</v>
      </c>
      <c r="I26" s="10">
        <f>H26/SUM($H$14:$H$18,$H$26:$H$27)</f>
        <v>0.06104052995605825</v>
      </c>
    </row>
    <row r="27" spans="7:9" ht="15">
      <c r="G27" s="145" t="s">
        <v>17</v>
      </c>
      <c r="H27">
        <v>16023</v>
      </c>
      <c r="I27" s="10">
        <f>H27/SUM($H$14:$H$18,$H$26:$H$27)</f>
        <v>0.21271257318093115</v>
      </c>
    </row>
    <row r="28" ht="12.75">
      <c r="I28" s="10"/>
    </row>
    <row r="29" spans="7:9" ht="15">
      <c r="G29" s="145" t="s">
        <v>27</v>
      </c>
      <c r="H29">
        <v>6838</v>
      </c>
      <c r="I29" s="10">
        <f>H29/SUM($H$29:$H$37)</f>
        <v>0.08242526518804243</v>
      </c>
    </row>
    <row r="30" spans="7:9" ht="15">
      <c r="G30" s="145" t="s">
        <v>28</v>
      </c>
      <c r="H30">
        <v>1778</v>
      </c>
      <c r="I30" s="10">
        <f>H30/SUM($H$29:$H$37)</f>
        <v>0.02143201542912247</v>
      </c>
    </row>
    <row r="31" spans="7:9" ht="15">
      <c r="G31" s="145" t="s">
        <v>29</v>
      </c>
      <c r="H31">
        <v>11734</v>
      </c>
      <c r="I31" s="10">
        <f>H31/SUM($H$29:$H$37)</f>
        <v>0.14144165863066538</v>
      </c>
    </row>
    <row r="32" spans="7:9" ht="12" customHeight="1">
      <c r="G32" s="145"/>
      <c r="I32" s="10"/>
    </row>
    <row r="33" spans="2:9" ht="12.75" customHeight="1">
      <c r="B33" s="399" t="s">
        <v>616</v>
      </c>
      <c r="C33" s="400"/>
      <c r="D33" s="401"/>
      <c r="G33" s="145" t="s">
        <v>30</v>
      </c>
      <c r="H33">
        <v>2201</v>
      </c>
      <c r="I33" s="10">
        <f>H33/SUM($H$29:$H$37)</f>
        <v>0.026530858244937318</v>
      </c>
    </row>
    <row r="34" spans="2:9" ht="12.75" customHeight="1">
      <c r="B34" s="193" t="s">
        <v>595</v>
      </c>
      <c r="C34" s="194" t="s">
        <v>600</v>
      </c>
      <c r="D34" s="195" t="s">
        <v>605</v>
      </c>
      <c r="G34" s="145" t="s">
        <v>31</v>
      </c>
      <c r="H34">
        <v>3217</v>
      </c>
      <c r="I34" s="10">
        <f>H34/SUM($H$29:$H$37)</f>
        <v>0.03877772420443587</v>
      </c>
    </row>
    <row r="35" spans="2:9" ht="12.75" customHeight="1">
      <c r="B35" s="193" t="s">
        <v>611</v>
      </c>
      <c r="C35" s="194" t="s">
        <v>601</v>
      </c>
      <c r="D35" s="195" t="s">
        <v>606</v>
      </c>
      <c r="G35" s="155" t="s">
        <v>32</v>
      </c>
      <c r="H35" s="156">
        <v>28800</v>
      </c>
      <c r="I35" s="157">
        <f>H35/SUM($H$29:$H$37)</f>
        <v>0.3471552555448409</v>
      </c>
    </row>
    <row r="36" spans="2:9" ht="12.75" customHeight="1">
      <c r="B36" s="193" t="s">
        <v>596</v>
      </c>
      <c r="C36" s="194" t="s">
        <v>608</v>
      </c>
      <c r="D36" s="195" t="s">
        <v>612</v>
      </c>
      <c r="G36" s="145" t="s">
        <v>25</v>
      </c>
      <c r="H36">
        <v>16070</v>
      </c>
      <c r="I36" s="10">
        <f>H36/SUM($H$29:$H$37)</f>
        <v>0.19370781099324977</v>
      </c>
    </row>
    <row r="37" spans="2:9" ht="12.75" customHeight="1">
      <c r="B37" s="193" t="s">
        <v>597</v>
      </c>
      <c r="C37" s="194" t="s">
        <v>602</v>
      </c>
      <c r="D37" s="195" t="s">
        <v>615</v>
      </c>
      <c r="G37" s="145" t="s">
        <v>26</v>
      </c>
      <c r="H37">
        <v>12322</v>
      </c>
      <c r="I37" s="10">
        <f>H37/SUM($H$29:$H$37)</f>
        <v>0.14852941176470588</v>
      </c>
    </row>
    <row r="38" spans="2:4" ht="12.75" customHeight="1">
      <c r="B38" s="193" t="s">
        <v>598</v>
      </c>
      <c r="C38" s="194" t="s">
        <v>603</v>
      </c>
      <c r="D38" s="195" t="s">
        <v>610</v>
      </c>
    </row>
    <row r="39" spans="2:4" ht="12.75" customHeight="1">
      <c r="B39" s="193" t="s">
        <v>614</v>
      </c>
      <c r="C39" s="197" t="s">
        <v>609</v>
      </c>
      <c r="D39" s="195" t="s">
        <v>613</v>
      </c>
    </row>
    <row r="40" spans="2:4" ht="12.75" customHeight="1">
      <c r="B40" s="199" t="s">
        <v>599</v>
      </c>
      <c r="C40" s="198" t="s">
        <v>604</v>
      </c>
      <c r="D40" s="196" t="s">
        <v>607</v>
      </c>
    </row>
    <row r="41" ht="12.75" customHeight="1">
      <c r="B41" s="182" t="s">
        <v>776</v>
      </c>
    </row>
  </sheetData>
  <sheetProtection sheet="1" objects="1" scenarios="1"/>
  <mergeCells count="2">
    <mergeCell ref="A1:C1"/>
    <mergeCell ref="B33:D33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tabColor indexed="50"/>
  </sheetPr>
  <dimension ref="A1:M41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4.7109375" style="0" customWidth="1"/>
    <col min="2" max="2" width="30.7109375" style="0" bestFit="1" customWidth="1"/>
    <col min="3" max="3" width="39.7109375" style="0" bestFit="1" customWidth="1"/>
    <col min="4" max="4" width="52.140625" style="0" customWidth="1"/>
    <col min="5" max="5" width="2.57421875" style="0" customWidth="1"/>
    <col min="7" max="7" width="19.140625" style="0" hidden="1" customWidth="1"/>
    <col min="8" max="10" width="0" style="0" hidden="1" customWidth="1"/>
    <col min="11" max="11" width="17.00390625" style="0" hidden="1" customWidth="1"/>
    <col min="12" max="13" width="0" style="0" hidden="1" customWidth="1"/>
  </cols>
  <sheetData>
    <row r="1" spans="1:13" ht="12.75" customHeight="1">
      <c r="A1" s="398"/>
      <c r="B1" s="398"/>
      <c r="C1" s="398"/>
      <c r="M1" s="10"/>
    </row>
    <row r="2" spans="7:13" ht="12.75" customHeight="1">
      <c r="G2" s="152" t="s">
        <v>0</v>
      </c>
      <c r="H2" s="153">
        <v>65509</v>
      </c>
      <c r="I2" s="164">
        <f>H2/SUM($H$2,$H$7:$H$12)</f>
        <v>0.2748852354456725</v>
      </c>
      <c r="K2" s="145" t="s">
        <v>33</v>
      </c>
      <c r="L2">
        <v>5776</v>
      </c>
      <c r="M2" s="10">
        <f>L2/SUM($L$2:$L$6)</f>
        <v>0.21378340365682139</v>
      </c>
    </row>
    <row r="3" spans="7:13" ht="12.75" customHeight="1">
      <c r="G3" s="165" t="s">
        <v>1</v>
      </c>
      <c r="H3" s="166">
        <v>64913</v>
      </c>
      <c r="I3" s="142">
        <f>H3/$H$2</f>
        <v>0.9909020134637989</v>
      </c>
      <c r="K3" s="145" t="s">
        <v>34</v>
      </c>
      <c r="L3">
        <v>2632</v>
      </c>
      <c r="M3" s="10">
        <f>L3/SUM($L$2:$L$6)</f>
        <v>0.09741653712339922</v>
      </c>
    </row>
    <row r="4" spans="7:13" ht="12.75" customHeight="1">
      <c r="G4" s="145" t="s">
        <v>2</v>
      </c>
      <c r="H4">
        <v>54486</v>
      </c>
      <c r="I4" s="142">
        <f>H4/$H$3</f>
        <v>0.8393696177961272</v>
      </c>
      <c r="K4" s="145" t="s">
        <v>35</v>
      </c>
      <c r="L4">
        <v>1658</v>
      </c>
      <c r="M4" s="10">
        <f>L4/SUM($L$2:$L$6)</f>
        <v>0.06136649640980087</v>
      </c>
    </row>
    <row r="5" spans="7:13" ht="12.75" customHeight="1">
      <c r="G5" s="147" t="s">
        <v>3</v>
      </c>
      <c r="H5" s="150">
        <v>10428</v>
      </c>
      <c r="I5" s="142">
        <f>H5/$H$3</f>
        <v>0.16064578743857164</v>
      </c>
      <c r="K5" s="145" t="s">
        <v>36</v>
      </c>
      <c r="L5">
        <v>2336</v>
      </c>
      <c r="M5" s="10">
        <f>L5/SUM($L$2:$L$6)</f>
        <v>0.0864608779332297</v>
      </c>
    </row>
    <row r="6" spans="7:13" ht="12.75" customHeight="1">
      <c r="G6" s="165" t="s">
        <v>4</v>
      </c>
      <c r="H6" s="166">
        <v>596</v>
      </c>
      <c r="I6" s="142">
        <f>H6/$H$2</f>
        <v>0.009097986536201133</v>
      </c>
      <c r="K6" s="145" t="s">
        <v>37</v>
      </c>
      <c r="L6">
        <v>14616</v>
      </c>
      <c r="M6" s="10">
        <f>L6/SUM($L$2:$L$6)</f>
        <v>0.5409726848767489</v>
      </c>
    </row>
    <row r="7" spans="7:11" ht="12.75" customHeight="1">
      <c r="G7" s="145" t="s">
        <v>5</v>
      </c>
      <c r="H7">
        <v>8972</v>
      </c>
      <c r="I7" s="142">
        <f aca="true" t="shared" si="0" ref="I7:I12">H7/SUM($H$2,$H$7:$H$12)</f>
        <v>0.03764780919291355</v>
      </c>
      <c r="K7" s="145"/>
    </row>
    <row r="8" spans="7:9" ht="12.75" customHeight="1">
      <c r="G8" s="155" t="s">
        <v>6</v>
      </c>
      <c r="H8" s="156">
        <v>157694</v>
      </c>
      <c r="I8" s="164">
        <f t="shared" si="0"/>
        <v>0.6617068237703199</v>
      </c>
    </row>
    <row r="9" spans="7:9" ht="12.75" customHeight="1">
      <c r="G9" s="145" t="s">
        <v>7</v>
      </c>
      <c r="H9">
        <v>2826</v>
      </c>
      <c r="I9" s="142">
        <f t="shared" si="0"/>
        <v>0.011858304589742944</v>
      </c>
    </row>
    <row r="10" spans="7:9" ht="12.75" customHeight="1">
      <c r="G10" s="145" t="s">
        <v>8</v>
      </c>
      <c r="H10">
        <v>434</v>
      </c>
      <c r="I10" s="142">
        <f t="shared" si="0"/>
        <v>0.0018211267487432546</v>
      </c>
    </row>
    <row r="11" spans="7:9" ht="12.75" customHeight="1">
      <c r="G11" s="145" t="s">
        <v>9</v>
      </c>
      <c r="H11">
        <v>1948</v>
      </c>
      <c r="I11" s="142">
        <f t="shared" si="0"/>
        <v>0.008174089646432858</v>
      </c>
    </row>
    <row r="12" spans="7:9" ht="12.75" customHeight="1">
      <c r="G12" s="145" t="s">
        <v>10</v>
      </c>
      <c r="H12">
        <v>931</v>
      </c>
      <c r="I12" s="142">
        <f t="shared" si="0"/>
        <v>0.003906610606175046</v>
      </c>
    </row>
    <row r="13" ht="12.75" customHeight="1">
      <c r="G13" s="145"/>
    </row>
    <row r="14" spans="7:9" ht="12.75" customHeight="1">
      <c r="G14" s="145" t="s">
        <v>11</v>
      </c>
      <c r="H14">
        <v>1722</v>
      </c>
      <c r="I14" s="10">
        <f>H14/SUM($H$14:$H$18,$H$26:$H$27)</f>
        <v>0.022860328965709508</v>
      </c>
    </row>
    <row r="15" spans="7:9" ht="12.75" customHeight="1">
      <c r="G15" s="145" t="s">
        <v>12</v>
      </c>
      <c r="H15">
        <v>7501</v>
      </c>
      <c r="I15" s="10">
        <f>H15/SUM($H$14:$H$18,$H$26:$H$27)</f>
        <v>0.09957916816015505</v>
      </c>
    </row>
    <row r="16" spans="7:9" ht="12.75" customHeight="1">
      <c r="G16" s="145" t="s">
        <v>13</v>
      </c>
      <c r="H16">
        <v>2361</v>
      </c>
      <c r="I16" s="10">
        <f>H16/SUM($H$14:$H$18,$H$26:$H$27)</f>
        <v>0.03134334302441356</v>
      </c>
    </row>
    <row r="17" spans="7:9" ht="15">
      <c r="G17" s="145" t="s">
        <v>14</v>
      </c>
      <c r="H17">
        <v>3412</v>
      </c>
      <c r="I17" s="10">
        <f>H17/SUM($H$14:$H$18,$H$26:$H$27)</f>
        <v>0.04529584345586576</v>
      </c>
    </row>
    <row r="18" spans="7:9" ht="15">
      <c r="G18" s="152" t="s">
        <v>15</v>
      </c>
      <c r="H18" s="153">
        <v>39710</v>
      </c>
      <c r="I18" s="154">
        <f>H18/SUM($H$14:$H$18,$H$26:$H$27)</f>
        <v>0.5271682132568667</v>
      </c>
    </row>
    <row r="19" spans="7:9" ht="15">
      <c r="G19" s="145" t="s">
        <v>18</v>
      </c>
      <c r="H19">
        <v>8041</v>
      </c>
      <c r="I19" s="10">
        <f aca="true" t="shared" si="1" ref="I19:I25">H19/$H$18</f>
        <v>0.20249307479224377</v>
      </c>
    </row>
    <row r="20" spans="7:9" ht="15">
      <c r="G20" s="145" t="s">
        <v>19</v>
      </c>
      <c r="H20">
        <v>3654</v>
      </c>
      <c r="I20" s="142">
        <f t="shared" si="1"/>
        <v>0.09201712415008814</v>
      </c>
    </row>
    <row r="21" spans="7:9" ht="15">
      <c r="G21" s="145" t="s">
        <v>20</v>
      </c>
      <c r="H21">
        <v>1778</v>
      </c>
      <c r="I21" s="142">
        <f t="shared" si="1"/>
        <v>0.0447746159657517</v>
      </c>
    </row>
    <row r="22" spans="7:9" ht="15">
      <c r="G22" s="145" t="s">
        <v>21</v>
      </c>
      <c r="H22" s="378">
        <v>17755</v>
      </c>
      <c r="I22" s="388">
        <f t="shared" si="1"/>
        <v>0.4471165953160413</v>
      </c>
    </row>
    <row r="23" spans="7:9" ht="15">
      <c r="G23" s="145" t="s">
        <v>22</v>
      </c>
      <c r="H23">
        <v>5505</v>
      </c>
      <c r="I23" s="142">
        <f t="shared" si="1"/>
        <v>0.13863006799294889</v>
      </c>
    </row>
    <row r="24" spans="7:9" ht="15">
      <c r="G24" s="145" t="s">
        <v>23</v>
      </c>
      <c r="H24">
        <v>157</v>
      </c>
      <c r="I24" s="142">
        <f t="shared" si="1"/>
        <v>0.003953664064467389</v>
      </c>
    </row>
    <row r="25" spans="7:9" ht="15">
      <c r="G25" s="147" t="s">
        <v>24</v>
      </c>
      <c r="H25" s="150">
        <v>2821</v>
      </c>
      <c r="I25" s="151">
        <f t="shared" si="1"/>
        <v>0.07104004029211786</v>
      </c>
    </row>
    <row r="26" spans="7:9" ht="15">
      <c r="G26" s="145" t="s">
        <v>16</v>
      </c>
      <c r="H26">
        <v>4598</v>
      </c>
      <c r="I26" s="10">
        <f>H26/SUM($H$14:$H$18,$H$26:$H$27)</f>
        <v>0.06104052995605825</v>
      </c>
    </row>
    <row r="27" spans="7:9" ht="15">
      <c r="G27" s="145" t="s">
        <v>17</v>
      </c>
      <c r="H27">
        <v>16023</v>
      </c>
      <c r="I27" s="10">
        <f>H27/SUM($H$14:$H$18,$H$26:$H$27)</f>
        <v>0.21271257318093115</v>
      </c>
    </row>
    <row r="28" ht="12.75">
      <c r="I28" s="10"/>
    </row>
    <row r="29" spans="7:9" ht="15">
      <c r="G29" s="145" t="s">
        <v>27</v>
      </c>
      <c r="H29">
        <v>6838</v>
      </c>
      <c r="I29" s="10">
        <f>H29/SUM($H$29:$H$37)</f>
        <v>0.08242526518804243</v>
      </c>
    </row>
    <row r="30" spans="7:9" ht="15">
      <c r="G30" s="145" t="s">
        <v>28</v>
      </c>
      <c r="H30">
        <v>1778</v>
      </c>
      <c r="I30" s="10">
        <f>H30/SUM($H$29:$H$37)</f>
        <v>0.02143201542912247</v>
      </c>
    </row>
    <row r="31" spans="7:9" ht="15">
      <c r="G31" s="145" t="s">
        <v>29</v>
      </c>
      <c r="H31">
        <v>11734</v>
      </c>
      <c r="I31" s="10">
        <f>H31/SUM($H$29:$H$37)</f>
        <v>0.14144165863066538</v>
      </c>
    </row>
    <row r="32" spans="7:9" ht="12" customHeight="1">
      <c r="G32" s="145"/>
      <c r="I32" s="10"/>
    </row>
    <row r="33" spans="2:9" ht="12.75" customHeight="1">
      <c r="B33" s="399" t="s">
        <v>616</v>
      </c>
      <c r="C33" s="400"/>
      <c r="D33" s="401"/>
      <c r="G33" s="145" t="s">
        <v>30</v>
      </c>
      <c r="H33">
        <v>2201</v>
      </c>
      <c r="I33" s="10">
        <f>H33/SUM($H$29:$H$37)</f>
        <v>0.026530858244937318</v>
      </c>
    </row>
    <row r="34" spans="2:9" ht="12.75" customHeight="1">
      <c r="B34" s="193" t="s">
        <v>595</v>
      </c>
      <c r="C34" s="194" t="s">
        <v>600</v>
      </c>
      <c r="D34" s="195" t="s">
        <v>605</v>
      </c>
      <c r="G34" s="145" t="s">
        <v>31</v>
      </c>
      <c r="H34">
        <v>3217</v>
      </c>
      <c r="I34" s="10">
        <f>H34/SUM($H$29:$H$37)</f>
        <v>0.03877772420443587</v>
      </c>
    </row>
    <row r="35" spans="2:9" ht="12.75" customHeight="1">
      <c r="B35" s="193" t="s">
        <v>611</v>
      </c>
      <c r="C35" s="194" t="s">
        <v>601</v>
      </c>
      <c r="D35" s="195" t="s">
        <v>606</v>
      </c>
      <c r="G35" s="155" t="s">
        <v>32</v>
      </c>
      <c r="H35" s="156">
        <v>28800</v>
      </c>
      <c r="I35" s="157">
        <f>H35/SUM($H$29:$H$37)</f>
        <v>0.3471552555448409</v>
      </c>
    </row>
    <row r="36" spans="2:9" ht="12.75" customHeight="1">
      <c r="B36" s="193" t="s">
        <v>596</v>
      </c>
      <c r="C36" s="194" t="s">
        <v>608</v>
      </c>
      <c r="D36" s="195" t="s">
        <v>612</v>
      </c>
      <c r="G36" s="145" t="s">
        <v>25</v>
      </c>
      <c r="H36">
        <v>16070</v>
      </c>
      <c r="I36" s="10">
        <f>H36/SUM($H$29:$H$37)</f>
        <v>0.19370781099324977</v>
      </c>
    </row>
    <row r="37" spans="2:9" ht="12.75" customHeight="1">
      <c r="B37" s="193" t="s">
        <v>597</v>
      </c>
      <c r="C37" s="194" t="s">
        <v>602</v>
      </c>
      <c r="D37" s="195" t="s">
        <v>615</v>
      </c>
      <c r="G37" s="145" t="s">
        <v>26</v>
      </c>
      <c r="H37">
        <v>12322</v>
      </c>
      <c r="I37" s="10">
        <f>H37/SUM($H$29:$H$37)</f>
        <v>0.14852941176470588</v>
      </c>
    </row>
    <row r="38" spans="2:4" ht="12.75" customHeight="1">
      <c r="B38" s="193" t="s">
        <v>598</v>
      </c>
      <c r="C38" s="194" t="s">
        <v>603</v>
      </c>
      <c r="D38" s="195" t="s">
        <v>610</v>
      </c>
    </row>
    <row r="39" spans="2:4" ht="12.75" customHeight="1">
      <c r="B39" s="193" t="s">
        <v>614</v>
      </c>
      <c r="C39" s="197" t="s">
        <v>609</v>
      </c>
      <c r="D39" s="195" t="s">
        <v>613</v>
      </c>
    </row>
    <row r="40" spans="2:4" ht="12.75" customHeight="1">
      <c r="B40" s="199" t="s">
        <v>599</v>
      </c>
      <c r="C40" s="198" t="s">
        <v>604</v>
      </c>
      <c r="D40" s="196" t="s">
        <v>607</v>
      </c>
    </row>
    <row r="41" ht="12.75" customHeight="1">
      <c r="B41" s="182" t="s">
        <v>776</v>
      </c>
    </row>
  </sheetData>
  <sheetProtection sheet="1" objects="1" scenarios="1"/>
  <mergeCells count="2">
    <mergeCell ref="A1:C1"/>
    <mergeCell ref="B33:D33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indexed="44"/>
    <pageSetUpPr fitToPage="1"/>
  </sheetPr>
  <dimension ref="A1:K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1.140625" style="0" bestFit="1" customWidth="1"/>
    <col min="3" max="3" width="18.28125" style="0" bestFit="1" customWidth="1"/>
    <col min="4" max="4" width="10.28125" style="387" bestFit="1" customWidth="1"/>
    <col min="5" max="5" width="9.00390625" style="222" bestFit="1" customWidth="1"/>
    <col min="6" max="6" width="12.421875" style="223" bestFit="1" customWidth="1"/>
    <col min="7" max="7" width="2.140625" style="224" customWidth="1"/>
    <col min="8" max="8" width="18.8515625" style="0" bestFit="1" customWidth="1"/>
    <col min="9" max="9" width="11.140625" style="0" bestFit="1" customWidth="1"/>
    <col min="10" max="10" width="9.00390625" style="143" bestFit="1" customWidth="1"/>
    <col min="11" max="11" width="6.7109375" style="10" bestFit="1" customWidth="1"/>
    <col min="12" max="12" width="2.00390625" style="0" customWidth="1"/>
  </cols>
  <sheetData>
    <row r="1" spans="1:11" ht="13.5" thickBot="1">
      <c r="A1" s="216" t="s">
        <v>767</v>
      </c>
      <c r="C1" s="395" t="s">
        <v>418</v>
      </c>
      <c r="D1" s="396"/>
      <c r="E1" s="396"/>
      <c r="F1" s="397"/>
      <c r="H1" s="395" t="s">
        <v>563</v>
      </c>
      <c r="I1" s="396"/>
      <c r="J1" s="397"/>
      <c r="K1"/>
    </row>
    <row r="2" spans="1:11" ht="38.25">
      <c r="A2" s="332" t="s">
        <v>768</v>
      </c>
      <c r="B2" s="285" t="s">
        <v>539</v>
      </c>
      <c r="C2" s="287" t="s">
        <v>772</v>
      </c>
      <c r="D2" s="380" t="s">
        <v>770</v>
      </c>
      <c r="E2" s="278" t="s">
        <v>771</v>
      </c>
      <c r="F2" s="242" t="s">
        <v>769</v>
      </c>
      <c r="G2" s="231"/>
      <c r="H2" s="287" t="s">
        <v>772</v>
      </c>
      <c r="I2" s="277" t="s">
        <v>770</v>
      </c>
      <c r="J2" s="248" t="s">
        <v>771</v>
      </c>
      <c r="K2"/>
    </row>
    <row r="3" spans="1:11" ht="12.75">
      <c r="A3" s="300"/>
      <c r="B3" s="309" t="s">
        <v>540</v>
      </c>
      <c r="C3" s="310" t="s">
        <v>493</v>
      </c>
      <c r="D3" s="381">
        <v>3663531</v>
      </c>
      <c r="E3" s="342"/>
      <c r="F3" s="343"/>
      <c r="G3" s="314"/>
      <c r="H3" s="315" t="s">
        <v>564</v>
      </c>
      <c r="I3" s="316">
        <v>110634510</v>
      </c>
      <c r="J3" s="268"/>
      <c r="K3"/>
    </row>
    <row r="4" spans="1:11" ht="11.25" customHeight="1">
      <c r="A4" s="324" t="s">
        <v>212</v>
      </c>
      <c r="B4" s="318" t="s">
        <v>541</v>
      </c>
      <c r="C4" s="319" t="s">
        <v>494</v>
      </c>
      <c r="D4" s="382">
        <v>678062</v>
      </c>
      <c r="E4" s="321">
        <v>0.18508428071169591</v>
      </c>
      <c r="F4" s="322">
        <v>1.4429107557354126</v>
      </c>
      <c r="G4" s="323"/>
      <c r="H4" s="324" t="s">
        <v>572</v>
      </c>
      <c r="I4" s="325">
        <v>14191251</v>
      </c>
      <c r="J4" s="326">
        <v>0.1282714679171987</v>
      </c>
      <c r="K4"/>
    </row>
    <row r="5" spans="1:11" ht="12.75">
      <c r="A5" s="290" t="s">
        <v>746</v>
      </c>
      <c r="B5" s="286" t="s">
        <v>542</v>
      </c>
      <c r="C5" s="337" t="s">
        <v>495</v>
      </c>
      <c r="D5" s="384">
        <v>32498</v>
      </c>
      <c r="E5" s="330">
        <v>0.008870676950734142</v>
      </c>
      <c r="F5" s="336">
        <v>0.6644012268521572</v>
      </c>
      <c r="G5" s="1"/>
      <c r="H5" s="290" t="s">
        <v>573</v>
      </c>
      <c r="I5" s="282">
        <v>1477124</v>
      </c>
      <c r="J5" s="249">
        <v>0.013351385566763933</v>
      </c>
      <c r="K5"/>
    </row>
    <row r="6" spans="1:11" ht="12.75">
      <c r="A6" s="290" t="s">
        <v>747</v>
      </c>
      <c r="B6" s="286" t="s">
        <v>543</v>
      </c>
      <c r="C6" s="337" t="s">
        <v>496</v>
      </c>
      <c r="D6" s="384">
        <v>4649</v>
      </c>
      <c r="E6" s="330">
        <v>0.0012689943117718944</v>
      </c>
      <c r="F6" s="336">
        <v>0.7290610839526132</v>
      </c>
      <c r="G6" s="1"/>
      <c r="H6" s="290" t="s">
        <v>574</v>
      </c>
      <c r="I6" s="282">
        <v>192569</v>
      </c>
      <c r="J6" s="249">
        <v>0.0017405870916769098</v>
      </c>
      <c r="K6"/>
    </row>
    <row r="7" spans="1:11" ht="12.75">
      <c r="A7" s="290" t="s">
        <v>748</v>
      </c>
      <c r="B7" s="286" t="s">
        <v>544</v>
      </c>
      <c r="C7" s="337" t="s">
        <v>497</v>
      </c>
      <c r="D7" s="384">
        <v>675</v>
      </c>
      <c r="E7" s="330">
        <v>0.00018424847503678828</v>
      </c>
      <c r="F7" s="336">
        <v>0.094143530959493</v>
      </c>
      <c r="G7" s="1"/>
      <c r="H7" s="290" t="s">
        <v>575</v>
      </c>
      <c r="I7" s="282">
        <v>216523</v>
      </c>
      <c r="J7" s="249">
        <v>0.00195710181208377</v>
      </c>
      <c r="K7"/>
    </row>
    <row r="8" spans="1:11" ht="12.75">
      <c r="A8" s="300" t="s">
        <v>749</v>
      </c>
      <c r="B8" s="295" t="s">
        <v>545</v>
      </c>
      <c r="C8" s="341" t="s">
        <v>498</v>
      </c>
      <c r="D8" s="383">
        <v>2438</v>
      </c>
      <c r="E8" s="342">
        <v>0.0006654781957625035</v>
      </c>
      <c r="F8" s="343">
        <v>0.434739386751235</v>
      </c>
      <c r="G8" s="267"/>
      <c r="H8" s="300" t="s">
        <v>565</v>
      </c>
      <c r="I8" s="301">
        <v>169354</v>
      </c>
      <c r="J8" s="268">
        <v>0.001530752023035127</v>
      </c>
      <c r="K8"/>
    </row>
    <row r="9" spans="1:11" ht="12.75">
      <c r="A9" s="290" t="s">
        <v>750</v>
      </c>
      <c r="B9" s="286" t="s">
        <v>546</v>
      </c>
      <c r="C9" s="337" t="s">
        <v>499</v>
      </c>
      <c r="D9" s="384">
        <v>778</v>
      </c>
      <c r="E9" s="330">
        <v>0.00021236342752388337</v>
      </c>
      <c r="F9" s="336">
        <v>0.09118427919532314</v>
      </c>
      <c r="G9" s="1"/>
      <c r="H9" s="290" t="s">
        <v>566</v>
      </c>
      <c r="I9" s="282">
        <v>257662</v>
      </c>
      <c r="J9" s="249">
        <v>0.0023289478120344185</v>
      </c>
      <c r="K9"/>
    </row>
    <row r="10" spans="1:11" ht="12.75">
      <c r="A10" s="307" t="s">
        <v>751</v>
      </c>
      <c r="B10" s="302" t="s">
        <v>547</v>
      </c>
      <c r="C10" s="344" t="s">
        <v>500</v>
      </c>
      <c r="D10" s="385">
        <v>1299</v>
      </c>
      <c r="E10" s="345">
        <v>0.0003545759541819081</v>
      </c>
      <c r="F10" s="346">
        <v>1.0026155740095553</v>
      </c>
      <c r="G10" s="150"/>
      <c r="H10" s="307" t="s">
        <v>567</v>
      </c>
      <c r="I10" s="308">
        <v>39126</v>
      </c>
      <c r="J10" s="274">
        <v>0.0003536509539383326</v>
      </c>
      <c r="K10"/>
    </row>
    <row r="11" spans="1:11" ht="12.75">
      <c r="A11" s="290" t="s">
        <v>752</v>
      </c>
      <c r="B11" s="286" t="s">
        <v>548</v>
      </c>
      <c r="C11" s="337" t="s">
        <v>501</v>
      </c>
      <c r="D11" s="384">
        <v>11375</v>
      </c>
      <c r="E11" s="330">
        <v>0.00310492800524958</v>
      </c>
      <c r="F11" s="336">
        <v>0.6143042664395486</v>
      </c>
      <c r="G11" s="1"/>
      <c r="H11" s="290" t="s">
        <v>568</v>
      </c>
      <c r="I11" s="282">
        <v>559189</v>
      </c>
      <c r="J11" s="249">
        <v>0.005054381313751017</v>
      </c>
      <c r="K11"/>
    </row>
    <row r="12" spans="1:11" ht="12.75">
      <c r="A12" s="290" t="s">
        <v>753</v>
      </c>
      <c r="B12" s="286" t="s">
        <v>549</v>
      </c>
      <c r="C12" s="337" t="s">
        <v>502</v>
      </c>
      <c r="D12" s="384">
        <v>14608</v>
      </c>
      <c r="E12" s="330">
        <v>0.003987409960499857</v>
      </c>
      <c r="F12" s="336">
        <v>0.9134631373223028</v>
      </c>
      <c r="G12" s="1"/>
      <c r="H12" s="290" t="s">
        <v>569</v>
      </c>
      <c r="I12" s="282">
        <v>482937</v>
      </c>
      <c r="J12" s="249">
        <v>0.0043651569478637365</v>
      </c>
      <c r="K12"/>
    </row>
    <row r="13" spans="1:11" ht="12.75">
      <c r="A13" s="290" t="s">
        <v>754</v>
      </c>
      <c r="B13" s="286" t="s">
        <v>550</v>
      </c>
      <c r="C13" s="337" t="s">
        <v>508</v>
      </c>
      <c r="D13" s="384">
        <v>17893</v>
      </c>
      <c r="E13" s="330">
        <v>0.004884085872345559</v>
      </c>
      <c r="F13" s="336">
        <v>0.8375015263462656</v>
      </c>
      <c r="G13" s="1"/>
      <c r="H13" s="290" t="s">
        <v>570</v>
      </c>
      <c r="I13" s="282">
        <v>645191</v>
      </c>
      <c r="J13" s="249">
        <v>0.005831733696836548</v>
      </c>
      <c r="K13"/>
    </row>
    <row r="14" spans="1:11" ht="12.75">
      <c r="A14" s="300" t="s">
        <v>755</v>
      </c>
      <c r="B14" s="295" t="s">
        <v>551</v>
      </c>
      <c r="C14" s="341" t="s">
        <v>509</v>
      </c>
      <c r="D14" s="383">
        <v>1483</v>
      </c>
      <c r="E14" s="342">
        <v>0.0004048007236734178</v>
      </c>
      <c r="F14" s="343">
        <v>0.3990388633478329</v>
      </c>
      <c r="G14" s="267"/>
      <c r="H14" s="300" t="s">
        <v>586</v>
      </c>
      <c r="I14" s="301">
        <v>112232</v>
      </c>
      <c r="J14" s="268">
        <v>0.001014439346276311</v>
      </c>
      <c r="K14"/>
    </row>
    <row r="15" spans="1:11" ht="12.75">
      <c r="A15" s="290" t="s">
        <v>756</v>
      </c>
      <c r="B15" s="286" t="s">
        <v>552</v>
      </c>
      <c r="C15" s="337" t="s">
        <v>510</v>
      </c>
      <c r="D15" s="384">
        <v>29869</v>
      </c>
      <c r="E15" s="330">
        <v>0.00815306326055382</v>
      </c>
      <c r="F15" s="336">
        <v>1.034128325430757</v>
      </c>
      <c r="G15" s="1"/>
      <c r="H15" s="290" t="s">
        <v>585</v>
      </c>
      <c r="I15" s="282">
        <v>872242</v>
      </c>
      <c r="J15" s="249">
        <v>0.007883995689952438</v>
      </c>
      <c r="K15"/>
    </row>
    <row r="16" spans="1:11" ht="12.75">
      <c r="A16" s="307" t="s">
        <v>757</v>
      </c>
      <c r="B16" s="302" t="s">
        <v>553</v>
      </c>
      <c r="C16" s="344" t="s">
        <v>511</v>
      </c>
      <c r="D16" s="385">
        <v>42638</v>
      </c>
      <c r="E16" s="345">
        <v>0.011638498486842338</v>
      </c>
      <c r="F16" s="346">
        <v>1.6097759990342784</v>
      </c>
      <c r="G16" s="150"/>
      <c r="H16" s="307" t="s">
        <v>571</v>
      </c>
      <c r="I16" s="308">
        <v>799875</v>
      </c>
      <c r="J16" s="274">
        <v>0.007229886949379538</v>
      </c>
      <c r="K16"/>
    </row>
    <row r="17" spans="1:11" ht="12.75">
      <c r="A17" s="290" t="s">
        <v>758</v>
      </c>
      <c r="B17" s="286" t="s">
        <v>554</v>
      </c>
      <c r="C17" s="337" t="s">
        <v>512</v>
      </c>
      <c r="D17" s="384">
        <v>16194</v>
      </c>
      <c r="E17" s="330">
        <v>0.0044203256366603695</v>
      </c>
      <c r="F17" s="336">
        <v>0.9701222388571321</v>
      </c>
      <c r="G17" s="1"/>
      <c r="H17" s="290" t="s">
        <v>580</v>
      </c>
      <c r="I17" s="282">
        <v>504102</v>
      </c>
      <c r="J17" s="249">
        <v>0.0045564625359664</v>
      </c>
      <c r="K17"/>
    </row>
    <row r="18" spans="1:11" ht="12.75">
      <c r="A18" s="290" t="s">
        <v>759</v>
      </c>
      <c r="B18" s="286" t="s">
        <v>555</v>
      </c>
      <c r="C18" s="337" t="s">
        <v>513</v>
      </c>
      <c r="D18" s="384">
        <v>27018</v>
      </c>
      <c r="E18" s="330">
        <v>0.007374852294139179</v>
      </c>
      <c r="F18" s="336">
        <v>1.755184195389277</v>
      </c>
      <c r="G18" s="1"/>
      <c r="H18" s="290" t="s">
        <v>581</v>
      </c>
      <c r="I18" s="282">
        <v>464859</v>
      </c>
      <c r="J18" s="249">
        <v>0.004201754045821688</v>
      </c>
      <c r="K18"/>
    </row>
    <row r="19" spans="1:11" ht="12.75">
      <c r="A19" s="290" t="s">
        <v>760</v>
      </c>
      <c r="B19" s="286" t="s">
        <v>556</v>
      </c>
      <c r="C19" s="337" t="s">
        <v>514</v>
      </c>
      <c r="D19" s="384">
        <v>84305</v>
      </c>
      <c r="E19" s="330">
        <v>0.02301195213033546</v>
      </c>
      <c r="F19" s="336">
        <v>1.6796477822660818</v>
      </c>
      <c r="G19" s="1"/>
      <c r="H19" s="290" t="s">
        <v>582</v>
      </c>
      <c r="I19" s="282">
        <v>1515744</v>
      </c>
      <c r="J19" s="249">
        <v>0.013700462902578951</v>
      </c>
      <c r="K19"/>
    </row>
    <row r="20" spans="1:11" ht="12.75">
      <c r="A20" s="300" t="s">
        <v>761</v>
      </c>
      <c r="B20" s="295" t="s">
        <v>557</v>
      </c>
      <c r="C20" s="341" t="s">
        <v>503</v>
      </c>
      <c r="D20" s="383">
        <v>75328</v>
      </c>
      <c r="E20" s="342">
        <v>0.020561583892698056</v>
      </c>
      <c r="F20" s="343">
        <v>1.9647430464575628</v>
      </c>
      <c r="G20" s="267"/>
      <c r="H20" s="300" t="s">
        <v>583</v>
      </c>
      <c r="I20" s="301">
        <v>1157821</v>
      </c>
      <c r="J20" s="268">
        <v>0.010465278871845684</v>
      </c>
      <c r="K20"/>
    </row>
    <row r="21" spans="1:11" ht="12.75">
      <c r="A21" s="290" t="s">
        <v>762</v>
      </c>
      <c r="B21" s="286" t="s">
        <v>558</v>
      </c>
      <c r="C21" s="337" t="s">
        <v>504</v>
      </c>
      <c r="D21" s="384">
        <v>20234</v>
      </c>
      <c r="E21" s="330">
        <v>0.0055230868798435175</v>
      </c>
      <c r="F21" s="336">
        <v>0.46714510090212635</v>
      </c>
      <c r="G21" s="1"/>
      <c r="H21" s="290" t="s">
        <v>584</v>
      </c>
      <c r="I21" s="282">
        <v>1308039</v>
      </c>
      <c r="J21" s="249">
        <v>0.011823064973126378</v>
      </c>
      <c r="K21"/>
    </row>
    <row r="22" spans="1:11" ht="12.75">
      <c r="A22" s="307" t="s">
        <v>763</v>
      </c>
      <c r="B22" s="302" t="s">
        <v>559</v>
      </c>
      <c r="C22" s="344" t="s">
        <v>505</v>
      </c>
      <c r="D22" s="385">
        <v>13249</v>
      </c>
      <c r="E22" s="345">
        <v>0.0036164563640924564</v>
      </c>
      <c r="F22" s="346">
        <v>0.9224681492479256</v>
      </c>
      <c r="G22" s="150"/>
      <c r="H22" s="307" t="s">
        <v>576</v>
      </c>
      <c r="I22" s="308">
        <v>433733</v>
      </c>
      <c r="J22" s="274">
        <v>0.003920413259840894</v>
      </c>
      <c r="K22"/>
    </row>
    <row r="23" spans="1:11" ht="12.75">
      <c r="A23" s="300" t="s">
        <v>764</v>
      </c>
      <c r="B23" s="295" t="s">
        <v>560</v>
      </c>
      <c r="C23" s="341" t="s">
        <v>506</v>
      </c>
      <c r="D23" s="383">
        <v>238314</v>
      </c>
      <c r="E23" s="342">
        <v>0.06505035715543284</v>
      </c>
      <c r="F23" s="343">
        <v>4.065985344231403</v>
      </c>
      <c r="G23" s="267"/>
      <c r="H23" s="300" t="s">
        <v>577</v>
      </c>
      <c r="I23" s="301">
        <v>1770005</v>
      </c>
      <c r="J23" s="268">
        <v>0.015998669854460423</v>
      </c>
      <c r="K23"/>
    </row>
    <row r="24" spans="1:11" ht="12.75">
      <c r="A24" s="290" t="s">
        <v>765</v>
      </c>
      <c r="B24" s="286" t="s">
        <v>561</v>
      </c>
      <c r="C24" s="337" t="s">
        <v>507</v>
      </c>
      <c r="D24" s="384">
        <v>25503</v>
      </c>
      <c r="E24" s="330">
        <v>0.006961316827945498</v>
      </c>
      <c r="F24" s="336">
        <v>1.3630435785195936</v>
      </c>
      <c r="G24" s="1"/>
      <c r="H24" s="290" t="s">
        <v>578</v>
      </c>
      <c r="I24" s="282">
        <v>565031</v>
      </c>
      <c r="J24" s="249">
        <v>0.005107185813902009</v>
      </c>
      <c r="K24"/>
    </row>
    <row r="25" spans="1:11" ht="12.75">
      <c r="A25" s="307" t="s">
        <v>766</v>
      </c>
      <c r="B25" s="302" t="s">
        <v>562</v>
      </c>
      <c r="C25" s="344" t="s">
        <v>515</v>
      </c>
      <c r="D25" s="385">
        <v>17715</v>
      </c>
      <c r="E25" s="345">
        <v>0.0048354988670765995</v>
      </c>
      <c r="F25" s="346">
        <v>0.8257145843430063</v>
      </c>
      <c r="G25" s="150"/>
      <c r="H25" s="307" t="s">
        <v>579</v>
      </c>
      <c r="I25" s="308">
        <v>647891</v>
      </c>
      <c r="J25" s="274">
        <v>0.005856138378522217</v>
      </c>
      <c r="K25"/>
    </row>
    <row r="26" spans="1:11" ht="12.75">
      <c r="A26" s="262"/>
      <c r="B26" s="389"/>
      <c r="C26" s="337"/>
      <c r="D26" s="384"/>
      <c r="E26" s="330"/>
      <c r="F26" s="338"/>
      <c r="G26" s="1"/>
      <c r="H26" s="290"/>
      <c r="I26" s="282"/>
      <c r="J26" s="249"/>
      <c r="K26"/>
    </row>
    <row r="27" spans="1:10" ht="13.5" thickBot="1">
      <c r="A27" s="228" t="s">
        <v>421</v>
      </c>
      <c r="B27" s="390" t="s">
        <v>562</v>
      </c>
      <c r="C27" s="291"/>
      <c r="D27" s="386">
        <v>17715</v>
      </c>
      <c r="E27" s="334"/>
      <c r="F27" s="339"/>
      <c r="G27" s="340"/>
      <c r="H27" s="291"/>
      <c r="I27" s="283"/>
      <c r="J27" s="335"/>
    </row>
    <row r="28" ht="12.75">
      <c r="A28" t="s">
        <v>774</v>
      </c>
    </row>
  </sheetData>
  <mergeCells count="2">
    <mergeCell ref="C1:F1"/>
    <mergeCell ref="H1:J1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tabColor indexed="50"/>
  </sheetPr>
  <dimension ref="A1:M46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4.28125" style="0" customWidth="1"/>
    <col min="2" max="2" width="30.7109375" style="0" bestFit="1" customWidth="1"/>
    <col min="3" max="3" width="39.7109375" style="0" bestFit="1" customWidth="1"/>
    <col min="4" max="4" width="50.421875" style="0" customWidth="1"/>
    <col min="5" max="5" width="4.7109375" style="0" customWidth="1"/>
    <col min="7" max="7" width="19.28125" style="0" hidden="1" customWidth="1"/>
    <col min="8" max="8" width="0" style="0" hidden="1" customWidth="1"/>
    <col min="9" max="9" width="0" style="10" hidden="1" customWidth="1"/>
    <col min="10" max="10" width="0" style="0" hidden="1" customWidth="1"/>
    <col min="11" max="11" width="17.00390625" style="0" hidden="1" customWidth="1"/>
    <col min="12" max="12" width="0" style="0" hidden="1" customWidth="1"/>
    <col min="13" max="13" width="0" style="10" hidden="1" customWidth="1"/>
  </cols>
  <sheetData>
    <row r="1" spans="1:13" ht="12.75" customHeight="1">
      <c r="A1" s="398"/>
      <c r="B1" s="398"/>
      <c r="C1" s="398"/>
      <c r="G1" s="147" t="s">
        <v>45</v>
      </c>
      <c r="H1" s="150">
        <v>17512</v>
      </c>
      <c r="I1" s="151">
        <f>H1/SUM($H$1,$H$5)</f>
        <v>0.46781001228829405</v>
      </c>
      <c r="K1" s="145" t="s">
        <v>80</v>
      </c>
      <c r="L1">
        <v>1815</v>
      </c>
      <c r="M1" s="10">
        <f aca="true" t="shared" si="0" ref="M1:M9">L1/SUM($L$1:$L$9)</f>
        <v>0.030301006694602582</v>
      </c>
    </row>
    <row r="2" spans="7:13" ht="12.75" customHeight="1">
      <c r="G2" s="145" t="s">
        <v>38</v>
      </c>
      <c r="H2" t="s">
        <v>719</v>
      </c>
      <c r="K2" s="145" t="s">
        <v>81</v>
      </c>
      <c r="L2">
        <v>528</v>
      </c>
      <c r="M2" s="10">
        <f t="shared" si="0"/>
        <v>0.008814838311157114</v>
      </c>
    </row>
    <row r="3" spans="7:13" ht="12.75" customHeight="1">
      <c r="G3" s="145" t="s">
        <v>39</v>
      </c>
      <c r="H3">
        <v>16837</v>
      </c>
      <c r="I3" s="10">
        <f>H3/$H$1</f>
        <v>0.961455002284148</v>
      </c>
      <c r="K3" s="145" t="s">
        <v>82</v>
      </c>
      <c r="L3">
        <v>2329</v>
      </c>
      <c r="M3" s="10">
        <f t="shared" si="0"/>
        <v>0.0388821182323578</v>
      </c>
    </row>
    <row r="4" spans="7:13" ht="15">
      <c r="G4" s="145" t="s">
        <v>40</v>
      </c>
      <c r="H4" t="s">
        <v>719</v>
      </c>
      <c r="K4" s="145" t="s">
        <v>83</v>
      </c>
      <c r="L4">
        <v>10139</v>
      </c>
      <c r="M4" s="10">
        <f t="shared" si="0"/>
        <v>0.16926826825155677</v>
      </c>
    </row>
    <row r="5" spans="7:13" ht="15">
      <c r="G5" s="152" t="s">
        <v>46</v>
      </c>
      <c r="H5" s="153">
        <v>19922</v>
      </c>
      <c r="I5" s="154">
        <f>H5/SUM($H$1,$H$5)</f>
        <v>0.5321899877117059</v>
      </c>
      <c r="K5" s="145" t="s">
        <v>84</v>
      </c>
      <c r="L5">
        <v>15950</v>
      </c>
      <c r="M5" s="10">
        <f t="shared" si="0"/>
        <v>0.26628157398287117</v>
      </c>
    </row>
    <row r="6" spans="7:13" ht="15">
      <c r="G6" s="145" t="s">
        <v>41</v>
      </c>
      <c r="H6">
        <v>5906</v>
      </c>
      <c r="I6" s="10">
        <f>H6/$H$5</f>
        <v>0.2964561790984841</v>
      </c>
      <c r="K6" s="145" t="s">
        <v>85</v>
      </c>
      <c r="L6">
        <v>17824</v>
      </c>
      <c r="M6" s="10">
        <f t="shared" si="0"/>
        <v>0.29756757207966744</v>
      </c>
    </row>
    <row r="7" spans="7:13" ht="15">
      <c r="G7" s="145" t="s">
        <v>42</v>
      </c>
      <c r="H7">
        <v>7229</v>
      </c>
      <c r="I7" s="10">
        <f>H7/$H$5</f>
        <v>0.36286517417929925</v>
      </c>
      <c r="K7" s="145" t="s">
        <v>86</v>
      </c>
      <c r="L7">
        <v>86</v>
      </c>
      <c r="M7" s="10">
        <f t="shared" si="0"/>
        <v>0.0014357501794687725</v>
      </c>
    </row>
    <row r="8" spans="7:13" ht="15">
      <c r="G8" s="145" t="s">
        <v>43</v>
      </c>
      <c r="H8">
        <v>1269</v>
      </c>
      <c r="I8" s="10">
        <f>H8/$H$5</f>
        <v>0.0636984238530268</v>
      </c>
      <c r="K8" s="145" t="s">
        <v>87</v>
      </c>
      <c r="L8">
        <v>5561</v>
      </c>
      <c r="M8" s="10">
        <f t="shared" si="0"/>
        <v>0.09283961334913772</v>
      </c>
    </row>
    <row r="9" spans="7:13" ht="15">
      <c r="G9" s="145" t="s">
        <v>44</v>
      </c>
      <c r="H9">
        <v>5518</v>
      </c>
      <c r="I9" s="10">
        <f>H9/$H$5</f>
        <v>0.27698022286918983</v>
      </c>
      <c r="K9" s="145" t="s">
        <v>88</v>
      </c>
      <c r="L9">
        <v>5667</v>
      </c>
      <c r="M9" s="10">
        <f t="shared" si="0"/>
        <v>0.09460925891918062</v>
      </c>
    </row>
    <row r="10" ht="15">
      <c r="K10" s="145"/>
    </row>
    <row r="11" spans="7:9" ht="15">
      <c r="G11" s="147" t="s">
        <v>47</v>
      </c>
      <c r="H11" s="150">
        <v>12416</v>
      </c>
      <c r="I11" s="151">
        <f>H11/SUM($H$11,$H$15:$H$20)</f>
        <v>0.18077779880898648</v>
      </c>
    </row>
    <row r="12" spans="7:9" ht="15">
      <c r="G12" s="145" t="s">
        <v>48</v>
      </c>
      <c r="H12">
        <v>7486</v>
      </c>
      <c r="I12" s="10">
        <f>H12/$H$11</f>
        <v>0.6029317010309279</v>
      </c>
    </row>
    <row r="13" spans="7:9" ht="15">
      <c r="G13" s="145" t="s">
        <v>49</v>
      </c>
      <c r="H13">
        <v>4894</v>
      </c>
      <c r="I13" s="10">
        <f>H13/$H$11</f>
        <v>0.3941688144329897</v>
      </c>
    </row>
    <row r="14" spans="7:9" ht="15">
      <c r="G14" s="147" t="s">
        <v>50</v>
      </c>
      <c r="H14" s="150">
        <v>37</v>
      </c>
      <c r="I14" s="10">
        <f>H14/$H$11</f>
        <v>0.002980025773195876</v>
      </c>
    </row>
    <row r="15" spans="7:9" ht="15">
      <c r="G15" s="163" t="s">
        <v>51</v>
      </c>
      <c r="H15" s="1">
        <v>8881</v>
      </c>
      <c r="I15" s="162">
        <f aca="true" t="shared" si="1" ref="I15:I20">H15/SUM($H$11,$H$15:$H$20)</f>
        <v>0.12930795998893435</v>
      </c>
    </row>
    <row r="16" spans="7:9" ht="15">
      <c r="G16" s="145" t="s">
        <v>52</v>
      </c>
      <c r="H16">
        <v>3807</v>
      </c>
      <c r="I16" s="142">
        <f t="shared" si="1"/>
        <v>0.05543017719602219</v>
      </c>
    </row>
    <row r="17" spans="7:9" ht="15">
      <c r="G17" s="145" t="s">
        <v>53</v>
      </c>
      <c r="H17">
        <v>7748</v>
      </c>
      <c r="I17" s="142">
        <f t="shared" si="1"/>
        <v>0.11281140344491199</v>
      </c>
    </row>
    <row r="18" spans="7:9" ht="15">
      <c r="G18" s="145" t="s">
        <v>54</v>
      </c>
      <c r="H18">
        <v>8743</v>
      </c>
      <c r="I18" s="142">
        <f t="shared" si="1"/>
        <v>0.1272986706658319</v>
      </c>
    </row>
    <row r="19" spans="7:9" ht="15">
      <c r="G19" s="145" t="s">
        <v>55</v>
      </c>
      <c r="H19">
        <v>11955</v>
      </c>
      <c r="I19" s="142">
        <f t="shared" si="1"/>
        <v>0.17406560766441956</v>
      </c>
    </row>
    <row r="20" spans="7:9" ht="15">
      <c r="G20" s="152" t="s">
        <v>56</v>
      </c>
      <c r="H20" s="153">
        <v>15131</v>
      </c>
      <c r="I20" s="154">
        <f t="shared" si="1"/>
        <v>0.22030838223089355</v>
      </c>
    </row>
    <row r="21" spans="7:9" ht="15">
      <c r="G21" s="145" t="s">
        <v>57</v>
      </c>
      <c r="H21" s="4">
        <v>2413</v>
      </c>
      <c r="I21" s="10">
        <f>H21/$H$20</f>
        <v>0.15947392769810323</v>
      </c>
    </row>
    <row r="22" spans="7:9" ht="15">
      <c r="G22" s="145" t="s">
        <v>58</v>
      </c>
      <c r="H22" s="4">
        <v>2949</v>
      </c>
      <c r="I22" s="10">
        <f>H22/$H$20</f>
        <v>0.1948978917454233</v>
      </c>
    </row>
    <row r="23" spans="7:9" ht="15">
      <c r="G23" s="145" t="s">
        <v>59</v>
      </c>
      <c r="H23" s="4">
        <v>9769</v>
      </c>
      <c r="I23" s="10">
        <f>H23/$H$20</f>
        <v>0.6456281805564734</v>
      </c>
    </row>
    <row r="25" spans="7:9" ht="15">
      <c r="G25" s="145" t="s">
        <v>60</v>
      </c>
      <c r="H25">
        <v>6860</v>
      </c>
      <c r="I25" s="10">
        <f>H25/SUM($H$25:$H$34)</f>
        <v>0.09443962609617423</v>
      </c>
    </row>
    <row r="26" spans="7:9" ht="15">
      <c r="G26" s="145" t="s">
        <v>61</v>
      </c>
      <c r="H26">
        <v>3412</v>
      </c>
      <c r="I26" s="10">
        <f>H26/SUM($H$25:$H$34)</f>
        <v>0.04697201227990473</v>
      </c>
    </row>
    <row r="27" spans="7:9" ht="15">
      <c r="G27" s="145" t="s">
        <v>62</v>
      </c>
      <c r="H27">
        <v>12287</v>
      </c>
      <c r="I27" s="10">
        <f>H27/SUM($H$25:$H$34)</f>
        <v>0.1691515577031622</v>
      </c>
    </row>
    <row r="28" spans="7:9" ht="15">
      <c r="G28" s="145" t="s">
        <v>63</v>
      </c>
      <c r="H28">
        <v>5017</v>
      </c>
      <c r="I28" s="10">
        <f>H28/SUM($H$25:$H$34)</f>
        <v>0.06906758077616708</v>
      </c>
    </row>
    <row r="29" ht="15">
      <c r="G29" s="145"/>
    </row>
    <row r="30" spans="7:9" ht="15">
      <c r="G30" s="145" t="s">
        <v>64</v>
      </c>
      <c r="H30">
        <v>1594</v>
      </c>
      <c r="I30" s="10">
        <f>H30/SUM($H$25:$H$34)</f>
        <v>0.021944134693484215</v>
      </c>
    </row>
    <row r="31" spans="2:9" ht="12.75" customHeight="1">
      <c r="B31" s="399" t="s">
        <v>616</v>
      </c>
      <c r="C31" s="400"/>
      <c r="D31" s="401"/>
      <c r="G31" s="145" t="s">
        <v>65</v>
      </c>
      <c r="H31">
        <v>1855</v>
      </c>
      <c r="I31" s="10">
        <f>H31/SUM($H$25:$H$34)</f>
        <v>0.025537245832128748</v>
      </c>
    </row>
    <row r="32" spans="2:9" ht="12.75" customHeight="1">
      <c r="B32" s="193" t="s">
        <v>595</v>
      </c>
      <c r="C32" s="194" t="s">
        <v>600</v>
      </c>
      <c r="D32" s="195" t="s">
        <v>605</v>
      </c>
      <c r="G32" s="145" t="s">
        <v>66</v>
      </c>
      <c r="H32">
        <v>15868</v>
      </c>
      <c r="I32" s="10">
        <f>H32/SUM($H$25:$H$34)</f>
        <v>0.21845014386211264</v>
      </c>
    </row>
    <row r="33" spans="2:9" ht="12.75" customHeight="1">
      <c r="B33" s="193" t="s">
        <v>611</v>
      </c>
      <c r="C33" s="194" t="s">
        <v>601</v>
      </c>
      <c r="D33" s="195" t="s">
        <v>606</v>
      </c>
      <c r="G33" s="145" t="s">
        <v>67</v>
      </c>
      <c r="H33">
        <v>6042</v>
      </c>
      <c r="I33" s="10">
        <f>H33/SUM($H$25:$H$34)</f>
        <v>0.08317845785321934</v>
      </c>
    </row>
    <row r="34" spans="2:9" ht="12.75" customHeight="1">
      <c r="B34" s="193" t="s">
        <v>596</v>
      </c>
      <c r="C34" s="194" t="s">
        <v>608</v>
      </c>
      <c r="D34" s="195" t="s">
        <v>612</v>
      </c>
      <c r="G34" s="152" t="s">
        <v>68</v>
      </c>
      <c r="H34" s="153">
        <v>19704</v>
      </c>
      <c r="I34" s="154">
        <f>H34/SUM($H$25:$H$34)</f>
        <v>0.2712592409036468</v>
      </c>
    </row>
    <row r="35" spans="2:9" ht="12.75" customHeight="1">
      <c r="B35" s="193" t="s">
        <v>597</v>
      </c>
      <c r="C35" s="194" t="s">
        <v>602</v>
      </c>
      <c r="D35" s="195" t="s">
        <v>615</v>
      </c>
      <c r="G35" s="145" t="s">
        <v>69</v>
      </c>
      <c r="H35">
        <v>3099</v>
      </c>
      <c r="I35" s="10">
        <f>H35/$H$34</f>
        <v>0.1572777101096224</v>
      </c>
    </row>
    <row r="36" spans="2:9" ht="12.75" customHeight="1">
      <c r="B36" s="193" t="s">
        <v>598</v>
      </c>
      <c r="C36" s="194" t="s">
        <v>603</v>
      </c>
      <c r="D36" s="195" t="s">
        <v>610</v>
      </c>
      <c r="G36" s="147" t="s">
        <v>70</v>
      </c>
      <c r="H36" s="150">
        <v>16605</v>
      </c>
      <c r="I36" s="151">
        <f>H36/$H$34</f>
        <v>0.8427222898903776</v>
      </c>
    </row>
    <row r="37" spans="2:8" ht="12.75" customHeight="1">
      <c r="B37" s="193" t="s">
        <v>614</v>
      </c>
      <c r="C37" s="197" t="s">
        <v>609</v>
      </c>
      <c r="D37" s="195" t="s">
        <v>613</v>
      </c>
      <c r="G37" s="145" t="s">
        <v>71</v>
      </c>
      <c r="H37">
        <v>203</v>
      </c>
    </row>
    <row r="38" spans="2:8" ht="12.75" customHeight="1">
      <c r="B38" s="199" t="s">
        <v>599</v>
      </c>
      <c r="C38" s="198" t="s">
        <v>604</v>
      </c>
      <c r="D38" s="196" t="s">
        <v>607</v>
      </c>
      <c r="G38" s="145" t="s">
        <v>72</v>
      </c>
      <c r="H38" t="s">
        <v>719</v>
      </c>
    </row>
    <row r="39" spans="2:8" ht="12.75" customHeight="1">
      <c r="B39" s="182" t="s">
        <v>776</v>
      </c>
      <c r="G39" s="145" t="s">
        <v>73</v>
      </c>
      <c r="H39" t="s">
        <v>719</v>
      </c>
    </row>
    <row r="40" spans="7:8" ht="15">
      <c r="G40" s="145" t="s">
        <v>74</v>
      </c>
      <c r="H40">
        <v>84</v>
      </c>
    </row>
    <row r="41" spans="7:8" ht="15">
      <c r="G41" s="145" t="s">
        <v>75</v>
      </c>
      <c r="H41" t="s">
        <v>719</v>
      </c>
    </row>
    <row r="42" spans="7:8" ht="15">
      <c r="G42" s="145" t="s">
        <v>76</v>
      </c>
      <c r="H42">
        <v>988</v>
      </c>
    </row>
    <row r="43" spans="7:8" ht="15">
      <c r="G43" s="145" t="s">
        <v>77</v>
      </c>
      <c r="H43">
        <v>770</v>
      </c>
    </row>
    <row r="44" spans="7:8" ht="15">
      <c r="G44" s="145" t="s">
        <v>78</v>
      </c>
      <c r="H44" t="s">
        <v>719</v>
      </c>
    </row>
    <row r="45" spans="7:8" ht="15">
      <c r="G45" s="145" t="s">
        <v>79</v>
      </c>
      <c r="H45">
        <v>5856</v>
      </c>
    </row>
    <row r="46" ht="15">
      <c r="G46" s="145"/>
    </row>
  </sheetData>
  <sheetProtection/>
  <mergeCells count="2">
    <mergeCell ref="A1:C1"/>
    <mergeCell ref="B31:D31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44"/>
    <pageSetUpPr fitToPage="1"/>
  </sheetPr>
  <dimension ref="A1:K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51.140625" style="0" bestFit="1" customWidth="1"/>
    <col min="3" max="3" width="18.28125" style="0" bestFit="1" customWidth="1"/>
    <col min="4" max="4" width="10.28125" style="387" bestFit="1" customWidth="1"/>
    <col min="5" max="5" width="9.00390625" style="222" bestFit="1" customWidth="1"/>
    <col min="6" max="6" width="12.421875" style="223" bestFit="1" customWidth="1"/>
    <col min="7" max="7" width="2.140625" style="224" customWidth="1"/>
    <col min="8" max="8" width="18.8515625" style="0" bestFit="1" customWidth="1"/>
    <col min="9" max="9" width="11.140625" style="0" bestFit="1" customWidth="1"/>
    <col min="10" max="10" width="9.00390625" style="143" bestFit="1" customWidth="1"/>
    <col min="11" max="11" width="6.7109375" style="10" bestFit="1" customWidth="1"/>
    <col min="12" max="12" width="2.00390625" style="0" customWidth="1"/>
  </cols>
  <sheetData>
    <row r="1" spans="1:10" ht="13.5" thickBot="1">
      <c r="A1" s="216" t="s">
        <v>767</v>
      </c>
      <c r="C1" s="395" t="s">
        <v>419</v>
      </c>
      <c r="D1" s="396"/>
      <c r="E1" s="396"/>
      <c r="F1" s="397"/>
      <c r="H1" s="395" t="s">
        <v>563</v>
      </c>
      <c r="I1" s="396"/>
      <c r="J1" s="397"/>
    </row>
    <row r="2" spans="1:11" ht="38.25">
      <c r="A2" s="332" t="s">
        <v>768</v>
      </c>
      <c r="B2" s="285" t="s">
        <v>539</v>
      </c>
      <c r="C2" s="287" t="s">
        <v>772</v>
      </c>
      <c r="D2" s="380" t="s">
        <v>770</v>
      </c>
      <c r="E2" s="278" t="s">
        <v>771</v>
      </c>
      <c r="F2" s="242" t="s">
        <v>769</v>
      </c>
      <c r="G2" s="231"/>
      <c r="H2" s="287" t="s">
        <v>772</v>
      </c>
      <c r="I2" s="277" t="s">
        <v>770</v>
      </c>
      <c r="J2" s="248" t="s">
        <v>771</v>
      </c>
      <c r="K2"/>
    </row>
    <row r="3" spans="1:11" ht="12.75">
      <c r="A3" s="300"/>
      <c r="B3" s="309" t="s">
        <v>540</v>
      </c>
      <c r="C3" s="310" t="s">
        <v>516</v>
      </c>
      <c r="D3" s="381">
        <v>2364711</v>
      </c>
      <c r="E3" s="342"/>
      <c r="F3" s="343"/>
      <c r="G3" s="314"/>
      <c r="H3" s="315" t="s">
        <v>564</v>
      </c>
      <c r="I3" s="316">
        <v>110634510</v>
      </c>
      <c r="J3" s="268"/>
      <c r="K3"/>
    </row>
    <row r="4" spans="1:11" ht="11.25" customHeight="1">
      <c r="A4" s="324" t="s">
        <v>212</v>
      </c>
      <c r="B4" s="318" t="s">
        <v>541</v>
      </c>
      <c r="C4" s="319" t="s">
        <v>517</v>
      </c>
      <c r="D4" s="382">
        <v>505018</v>
      </c>
      <c r="E4" s="321">
        <v>0.21356436367911344</v>
      </c>
      <c r="F4" s="322">
        <v>1.6649405136376287</v>
      </c>
      <c r="G4" s="323"/>
      <c r="H4" s="324" t="s">
        <v>572</v>
      </c>
      <c r="I4" s="325">
        <v>14191251</v>
      </c>
      <c r="J4" s="326">
        <v>0.1282714679171987</v>
      </c>
      <c r="K4"/>
    </row>
    <row r="5" spans="1:11" ht="12.75">
      <c r="A5" s="290" t="s">
        <v>746</v>
      </c>
      <c r="B5" s="286" t="s">
        <v>542</v>
      </c>
      <c r="C5" s="337" t="s">
        <v>518</v>
      </c>
      <c r="D5" s="384">
        <v>59898</v>
      </c>
      <c r="E5" s="330">
        <v>0.02532994518146192</v>
      </c>
      <c r="F5" s="336">
        <v>1.8971772670932845</v>
      </c>
      <c r="G5" s="1"/>
      <c r="H5" s="290" t="s">
        <v>573</v>
      </c>
      <c r="I5" s="282">
        <v>1477124</v>
      </c>
      <c r="J5" s="249">
        <v>0.013351385566763933</v>
      </c>
      <c r="K5"/>
    </row>
    <row r="6" spans="1:11" ht="12.75">
      <c r="A6" s="290" t="s">
        <v>747</v>
      </c>
      <c r="B6" s="286" t="s">
        <v>543</v>
      </c>
      <c r="C6" s="337" t="s">
        <v>524</v>
      </c>
      <c r="D6" s="384">
        <v>2726</v>
      </c>
      <c r="E6" s="330">
        <v>0.0011527835748216166</v>
      </c>
      <c r="F6" s="336">
        <v>0.6622958312939149</v>
      </c>
      <c r="G6" s="1"/>
      <c r="H6" s="290" t="s">
        <v>574</v>
      </c>
      <c r="I6" s="282">
        <v>192569</v>
      </c>
      <c r="J6" s="249">
        <v>0.0017405870916769098</v>
      </c>
      <c r="K6"/>
    </row>
    <row r="7" spans="1:11" ht="12.75">
      <c r="A7" s="290" t="s">
        <v>748</v>
      </c>
      <c r="B7" s="286" t="s">
        <v>544</v>
      </c>
      <c r="C7" s="337" t="s">
        <v>525</v>
      </c>
      <c r="D7" s="384">
        <v>1812</v>
      </c>
      <c r="E7" s="330">
        <v>0.0007662669983773915</v>
      </c>
      <c r="F7" s="336">
        <v>0.3915314950127862</v>
      </c>
      <c r="G7" s="1"/>
      <c r="H7" s="290" t="s">
        <v>575</v>
      </c>
      <c r="I7" s="282">
        <v>216523</v>
      </c>
      <c r="J7" s="249">
        <v>0.00195710181208377</v>
      </c>
      <c r="K7"/>
    </row>
    <row r="8" spans="1:11" ht="12.75">
      <c r="A8" s="300" t="s">
        <v>749</v>
      </c>
      <c r="B8" s="295" t="s">
        <v>545</v>
      </c>
      <c r="C8" s="341" t="s">
        <v>526</v>
      </c>
      <c r="D8" s="383">
        <v>2033</v>
      </c>
      <c r="E8" s="342">
        <v>0.0008597245075613892</v>
      </c>
      <c r="F8" s="343">
        <v>0.5616353887658135</v>
      </c>
      <c r="G8" s="267"/>
      <c r="H8" s="300" t="s">
        <v>565</v>
      </c>
      <c r="I8" s="301">
        <v>169354</v>
      </c>
      <c r="J8" s="268">
        <v>0.001530752023035127</v>
      </c>
      <c r="K8"/>
    </row>
    <row r="9" spans="1:11" ht="12.75">
      <c r="A9" s="290" t="s">
        <v>750</v>
      </c>
      <c r="B9" s="286" t="s">
        <v>546</v>
      </c>
      <c r="C9" s="337" t="s">
        <v>527</v>
      </c>
      <c r="D9" s="384">
        <v>1453</v>
      </c>
      <c r="E9" s="330">
        <v>0.0006144514065355132</v>
      </c>
      <c r="F9" s="336">
        <v>0.26383219209998876</v>
      </c>
      <c r="G9" s="1"/>
      <c r="H9" s="290" t="s">
        <v>566</v>
      </c>
      <c r="I9" s="282">
        <v>257662</v>
      </c>
      <c r="J9" s="249">
        <v>0.0023289478120344185</v>
      </c>
      <c r="K9"/>
    </row>
    <row r="10" spans="1:11" ht="12.75">
      <c r="A10" s="307" t="s">
        <v>751</v>
      </c>
      <c r="B10" s="302" t="s">
        <v>547</v>
      </c>
      <c r="C10" s="344" t="s">
        <v>528</v>
      </c>
      <c r="D10" s="385">
        <v>1341</v>
      </c>
      <c r="E10" s="345">
        <v>0.0005670883249581027</v>
      </c>
      <c r="F10" s="346">
        <v>1.6035255062735896</v>
      </c>
      <c r="G10" s="150"/>
      <c r="H10" s="307" t="s">
        <v>567</v>
      </c>
      <c r="I10" s="308">
        <v>39126</v>
      </c>
      <c r="J10" s="274">
        <v>0.0003536509539383326</v>
      </c>
      <c r="K10"/>
    </row>
    <row r="11" spans="1:11" ht="12.75">
      <c r="A11" s="290" t="s">
        <v>752</v>
      </c>
      <c r="B11" s="286" t="s">
        <v>548</v>
      </c>
      <c r="C11" s="351" t="s">
        <v>529</v>
      </c>
      <c r="D11" s="384">
        <v>26039</v>
      </c>
      <c r="E11" s="330">
        <v>0.011011493582091005</v>
      </c>
      <c r="F11" s="338">
        <v>2.178603650684801</v>
      </c>
      <c r="G11" s="1"/>
      <c r="H11" s="290" t="s">
        <v>568</v>
      </c>
      <c r="I11" s="282">
        <v>559189</v>
      </c>
      <c r="J11" s="249">
        <v>0.005054381313751017</v>
      </c>
      <c r="K11"/>
    </row>
    <row r="12" spans="1:11" ht="12.75">
      <c r="A12" s="290" t="s">
        <v>753</v>
      </c>
      <c r="B12" s="286" t="s">
        <v>549</v>
      </c>
      <c r="C12" s="337" t="s">
        <v>530</v>
      </c>
      <c r="D12" s="384">
        <v>37434</v>
      </c>
      <c r="E12" s="330">
        <v>0.015830264247935582</v>
      </c>
      <c r="F12" s="338">
        <v>3.6265051719807584</v>
      </c>
      <c r="G12" s="1"/>
      <c r="H12" s="290" t="s">
        <v>569</v>
      </c>
      <c r="I12" s="282">
        <v>482937</v>
      </c>
      <c r="J12" s="249">
        <v>0.0043651569478637365</v>
      </c>
      <c r="K12"/>
    </row>
    <row r="13" spans="1:11" ht="12.75">
      <c r="A13" s="290" t="s">
        <v>754</v>
      </c>
      <c r="B13" s="286" t="s">
        <v>550</v>
      </c>
      <c r="C13" s="337" t="s">
        <v>531</v>
      </c>
      <c r="D13" s="384">
        <v>33064</v>
      </c>
      <c r="E13" s="330">
        <v>0.01398225829710269</v>
      </c>
      <c r="F13" s="338">
        <v>2.3976160476407613</v>
      </c>
      <c r="G13" s="1"/>
      <c r="H13" s="290" t="s">
        <v>570</v>
      </c>
      <c r="I13" s="282">
        <v>645191</v>
      </c>
      <c r="J13" s="249">
        <v>0.005831733696836548</v>
      </c>
      <c r="K13"/>
    </row>
    <row r="14" spans="1:11" ht="12.75">
      <c r="A14" s="300" t="s">
        <v>755</v>
      </c>
      <c r="B14" s="295" t="s">
        <v>551</v>
      </c>
      <c r="C14" s="341" t="s">
        <v>532</v>
      </c>
      <c r="D14" s="383">
        <v>348</v>
      </c>
      <c r="E14" s="342">
        <v>0.00014716386061552553</v>
      </c>
      <c r="F14" s="350">
        <v>0.145069156826101</v>
      </c>
      <c r="G14" s="267"/>
      <c r="H14" s="300" t="s">
        <v>586</v>
      </c>
      <c r="I14" s="301">
        <v>112232</v>
      </c>
      <c r="J14" s="268">
        <v>0.001014439346276311</v>
      </c>
      <c r="K14"/>
    </row>
    <row r="15" spans="1:11" ht="12.75">
      <c r="A15" s="290" t="s">
        <v>756</v>
      </c>
      <c r="B15" s="286" t="s">
        <v>552</v>
      </c>
      <c r="C15" s="337" t="s">
        <v>533</v>
      </c>
      <c r="D15" s="384">
        <v>14710</v>
      </c>
      <c r="E15" s="330">
        <v>0.006220633303604542</v>
      </c>
      <c r="F15" s="338">
        <v>0.7890203836022226</v>
      </c>
      <c r="G15" s="1"/>
      <c r="H15" s="290" t="s">
        <v>585</v>
      </c>
      <c r="I15" s="282">
        <v>872242</v>
      </c>
      <c r="J15" s="249">
        <v>0.007883995689952438</v>
      </c>
      <c r="K15"/>
    </row>
    <row r="16" spans="1:11" ht="12.75">
      <c r="A16" s="307" t="s">
        <v>757</v>
      </c>
      <c r="B16" s="302" t="s">
        <v>553</v>
      </c>
      <c r="C16" s="344" t="s">
        <v>519</v>
      </c>
      <c r="D16" s="385">
        <v>33013</v>
      </c>
      <c r="E16" s="345">
        <v>0.01396069117959869</v>
      </c>
      <c r="F16" s="352">
        <v>1.9309694988794788</v>
      </c>
      <c r="G16" s="150"/>
      <c r="H16" s="307" t="s">
        <v>571</v>
      </c>
      <c r="I16" s="308">
        <v>799875</v>
      </c>
      <c r="J16" s="274">
        <v>0.007229886949379538</v>
      </c>
      <c r="K16"/>
    </row>
    <row r="17" spans="1:11" ht="12.75">
      <c r="A17" s="290" t="s">
        <v>758</v>
      </c>
      <c r="B17" s="286" t="s">
        <v>554</v>
      </c>
      <c r="C17" s="337" t="s">
        <v>520</v>
      </c>
      <c r="D17" s="384">
        <v>11500</v>
      </c>
      <c r="E17" s="330">
        <v>0.004863173554823401</v>
      </c>
      <c r="F17" s="338">
        <v>1.0673134073716135</v>
      </c>
      <c r="G17" s="1"/>
      <c r="H17" s="290" t="s">
        <v>580</v>
      </c>
      <c r="I17" s="282">
        <v>504102</v>
      </c>
      <c r="J17" s="249">
        <v>0.0045564625359664</v>
      </c>
      <c r="K17"/>
    </row>
    <row r="18" spans="1:11" ht="12.75">
      <c r="A18" s="290" t="s">
        <v>759</v>
      </c>
      <c r="B18" s="286" t="s">
        <v>555</v>
      </c>
      <c r="C18" s="337" t="s">
        <v>521</v>
      </c>
      <c r="D18" s="384">
        <v>20202</v>
      </c>
      <c r="E18" s="330">
        <v>0.008543115839525422</v>
      </c>
      <c r="F18" s="338">
        <v>2.033226063772313</v>
      </c>
      <c r="G18" s="1"/>
      <c r="H18" s="290" t="s">
        <v>581</v>
      </c>
      <c r="I18" s="282">
        <v>464859</v>
      </c>
      <c r="J18" s="249">
        <v>0.004201754045821688</v>
      </c>
      <c r="K18"/>
    </row>
    <row r="19" spans="1:11" ht="12.75">
      <c r="A19" s="290" t="s">
        <v>760</v>
      </c>
      <c r="B19" s="286" t="s">
        <v>556</v>
      </c>
      <c r="C19" s="337" t="s">
        <v>522</v>
      </c>
      <c r="D19" s="384">
        <v>72637</v>
      </c>
      <c r="E19" s="330">
        <v>0.030717072826235425</v>
      </c>
      <c r="F19" s="338">
        <v>2.2420463487006193</v>
      </c>
      <c r="G19" s="1"/>
      <c r="H19" s="290" t="s">
        <v>582</v>
      </c>
      <c r="I19" s="282">
        <v>1515744</v>
      </c>
      <c r="J19" s="249">
        <v>0.013700462902578951</v>
      </c>
      <c r="K19"/>
    </row>
    <row r="20" spans="1:11" ht="12.75">
      <c r="A20" s="300" t="s">
        <v>761</v>
      </c>
      <c r="B20" s="295" t="s">
        <v>557</v>
      </c>
      <c r="C20" s="341" t="s">
        <v>523</v>
      </c>
      <c r="D20" s="383">
        <v>68680</v>
      </c>
      <c r="E20" s="342">
        <v>0.029043718238719235</v>
      </c>
      <c r="F20" s="350">
        <v>2.7752455137009653</v>
      </c>
      <c r="G20" s="267"/>
      <c r="H20" s="300" t="s">
        <v>583</v>
      </c>
      <c r="I20" s="301">
        <v>1157821</v>
      </c>
      <c r="J20" s="268">
        <v>0.010465278871845684</v>
      </c>
      <c r="K20"/>
    </row>
    <row r="21" spans="1:11" ht="12.75">
      <c r="A21" s="290" t="s">
        <v>762</v>
      </c>
      <c r="B21" s="286" t="s">
        <v>558</v>
      </c>
      <c r="C21" s="337" t="s">
        <v>534</v>
      </c>
      <c r="D21" s="384">
        <v>23691</v>
      </c>
      <c r="E21" s="330">
        <v>0.010018560407593148</v>
      </c>
      <c r="F21" s="338">
        <v>0.8473742156001987</v>
      </c>
      <c r="G21" s="1"/>
      <c r="H21" s="290" t="s">
        <v>584</v>
      </c>
      <c r="I21" s="282">
        <v>1308039</v>
      </c>
      <c r="J21" s="249">
        <v>0.011823064973126378</v>
      </c>
      <c r="K21"/>
    </row>
    <row r="22" spans="1:11" ht="12.75">
      <c r="A22" s="307" t="s">
        <v>763</v>
      </c>
      <c r="B22" s="302" t="s">
        <v>559</v>
      </c>
      <c r="C22" s="344" t="s">
        <v>535</v>
      </c>
      <c r="D22" s="385">
        <v>24642</v>
      </c>
      <c r="E22" s="345">
        <v>0.010420723716344196</v>
      </c>
      <c r="F22" s="352">
        <v>2.6580676642153565</v>
      </c>
      <c r="G22" s="150"/>
      <c r="H22" s="307" t="s">
        <v>576</v>
      </c>
      <c r="I22" s="308">
        <v>433733</v>
      </c>
      <c r="J22" s="274">
        <v>0.003920413259840894</v>
      </c>
      <c r="K22"/>
    </row>
    <row r="23" spans="1:11" ht="12.75">
      <c r="A23" s="300" t="s">
        <v>764</v>
      </c>
      <c r="B23" s="295" t="s">
        <v>560</v>
      </c>
      <c r="C23" s="341" t="s">
        <v>536</v>
      </c>
      <c r="D23" s="383">
        <v>37066</v>
      </c>
      <c r="E23" s="342">
        <v>0.015674642694181232</v>
      </c>
      <c r="F23" s="350">
        <v>0.9797466187360038</v>
      </c>
      <c r="G23" s="267"/>
      <c r="H23" s="300" t="s">
        <v>577</v>
      </c>
      <c r="I23" s="301">
        <v>1770005</v>
      </c>
      <c r="J23" s="268">
        <v>0.015998669854460423</v>
      </c>
      <c r="K23"/>
    </row>
    <row r="24" spans="1:11" ht="12.75">
      <c r="A24" s="290" t="s">
        <v>765</v>
      </c>
      <c r="B24" s="286" t="s">
        <v>561</v>
      </c>
      <c r="C24" s="337" t="s">
        <v>537</v>
      </c>
      <c r="D24" s="384">
        <v>16684</v>
      </c>
      <c r="E24" s="330">
        <v>0.007055407616406402</v>
      </c>
      <c r="F24" s="338">
        <v>1.3814667947269978</v>
      </c>
      <c r="G24" s="1"/>
      <c r="H24" s="290" t="s">
        <v>578</v>
      </c>
      <c r="I24" s="282">
        <v>565031</v>
      </c>
      <c r="J24" s="249">
        <v>0.005107185813902009</v>
      </c>
      <c r="K24"/>
    </row>
    <row r="25" spans="1:11" ht="12.75">
      <c r="A25" s="307" t="s">
        <v>766</v>
      </c>
      <c r="B25" s="302" t="s">
        <v>562</v>
      </c>
      <c r="C25" s="344" t="s">
        <v>538</v>
      </c>
      <c r="D25" s="385">
        <v>16044</v>
      </c>
      <c r="E25" s="345">
        <v>0.006784761435964057</v>
      </c>
      <c r="F25" s="352">
        <v>1.1585725946722207</v>
      </c>
      <c r="G25" s="150"/>
      <c r="H25" s="307" t="s">
        <v>579</v>
      </c>
      <c r="I25" s="308">
        <v>647891</v>
      </c>
      <c r="J25" s="274">
        <v>0.005856138378522217</v>
      </c>
      <c r="K25"/>
    </row>
    <row r="26" spans="1:11" ht="12.75">
      <c r="A26" s="262"/>
      <c r="B26" s="389"/>
      <c r="C26" s="337"/>
      <c r="D26" s="384"/>
      <c r="E26" s="330"/>
      <c r="F26" s="338"/>
      <c r="G26" s="1"/>
      <c r="H26" s="290"/>
      <c r="I26" s="282"/>
      <c r="J26" s="249"/>
      <c r="K26"/>
    </row>
    <row r="27" spans="1:10" ht="13.5" thickBot="1">
      <c r="A27" s="228" t="s">
        <v>421</v>
      </c>
      <c r="B27" s="390" t="s">
        <v>555</v>
      </c>
      <c r="C27" s="291"/>
      <c r="D27" s="386">
        <v>20202</v>
      </c>
      <c r="E27" s="334"/>
      <c r="F27" s="339"/>
      <c r="G27" s="340"/>
      <c r="H27" s="291"/>
      <c r="I27" s="283"/>
      <c r="J27" s="335"/>
    </row>
    <row r="28" ht="12.75">
      <c r="A28" t="s">
        <v>774</v>
      </c>
    </row>
  </sheetData>
  <mergeCells count="2">
    <mergeCell ref="C1:F1"/>
    <mergeCell ref="H1:J1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44"/>
  </sheetPr>
  <dimension ref="A1:AE54"/>
  <sheetViews>
    <sheetView zoomScale="80" zoomScaleNormal="80" workbookViewId="0" topLeftCell="A1">
      <selection activeCell="AE45" sqref="AE45"/>
    </sheetView>
  </sheetViews>
  <sheetFormatPr defaultColWidth="9.140625" defaultRowHeight="12.75"/>
  <cols>
    <col min="3" max="6" width="3.57421875" style="0" customWidth="1"/>
    <col min="8" max="10" width="3.57421875" style="0" customWidth="1"/>
    <col min="12" max="14" width="3.57421875" style="0" customWidth="1"/>
    <col min="16" max="18" width="3.57421875" style="0" customWidth="1"/>
    <col min="20" max="24" width="3.57421875" style="0" customWidth="1"/>
  </cols>
  <sheetData>
    <row r="1" spans="2:25" ht="12.75">
      <c r="B1" t="s">
        <v>95</v>
      </c>
      <c r="G1" t="s">
        <v>114</v>
      </c>
      <c r="K1" t="s">
        <v>138</v>
      </c>
      <c r="O1" t="s">
        <v>152</v>
      </c>
      <c r="S1" t="s">
        <v>190</v>
      </c>
      <c r="Y1" t="s">
        <v>288</v>
      </c>
    </row>
    <row r="2" spans="1:25" ht="12.75">
      <c r="A2" t="s">
        <v>212</v>
      </c>
      <c r="B2" t="s">
        <v>96</v>
      </c>
      <c r="G2" t="s">
        <v>115</v>
      </c>
      <c r="K2" t="s">
        <v>139</v>
      </c>
      <c r="O2" t="s">
        <v>153</v>
      </c>
      <c r="S2" t="s">
        <v>191</v>
      </c>
      <c r="Y2" t="s">
        <v>289</v>
      </c>
    </row>
    <row r="3" spans="1:28" ht="12.75">
      <c r="A3">
        <v>321</v>
      </c>
      <c r="G3" t="s">
        <v>116</v>
      </c>
      <c r="K3" t="s">
        <v>140</v>
      </c>
      <c r="O3" t="s">
        <v>154</v>
      </c>
      <c r="S3" t="s">
        <v>192</v>
      </c>
      <c r="Y3" t="s">
        <v>290</v>
      </c>
      <c r="Z3" t="s">
        <v>291</v>
      </c>
      <c r="AA3" t="s">
        <v>292</v>
      </c>
      <c r="AB3" t="s">
        <v>293</v>
      </c>
    </row>
    <row r="4" spans="1:28" ht="12.75">
      <c r="A4">
        <v>327</v>
      </c>
      <c r="B4" t="s">
        <v>97</v>
      </c>
      <c r="O4" t="s">
        <v>155</v>
      </c>
      <c r="Y4" t="s">
        <v>294</v>
      </c>
      <c r="Z4" t="s">
        <v>295</v>
      </c>
      <c r="AA4" t="s">
        <v>296</v>
      </c>
      <c r="AB4" t="s">
        <v>297</v>
      </c>
    </row>
    <row r="5" spans="1:25" ht="12.75">
      <c r="A5">
        <v>331</v>
      </c>
      <c r="B5" t="s">
        <v>98</v>
      </c>
      <c r="G5" t="s">
        <v>117</v>
      </c>
      <c r="K5" t="s">
        <v>141</v>
      </c>
      <c r="O5" t="s">
        <v>156</v>
      </c>
      <c r="S5" t="s">
        <v>193</v>
      </c>
      <c r="Y5" t="s">
        <v>298</v>
      </c>
    </row>
    <row r="6" spans="1:28" ht="12.75">
      <c r="A6">
        <v>3311</v>
      </c>
      <c r="G6" t="s">
        <v>118</v>
      </c>
      <c r="O6" t="s">
        <v>157</v>
      </c>
      <c r="Y6" t="s">
        <v>299</v>
      </c>
      <c r="Z6" s="1" t="s">
        <v>300</v>
      </c>
      <c r="AA6" t="s">
        <v>301</v>
      </c>
      <c r="AB6" t="s">
        <v>302</v>
      </c>
    </row>
    <row r="7" spans="1:25" ht="12.75">
      <c r="A7">
        <v>3315</v>
      </c>
      <c r="G7" t="s">
        <v>119</v>
      </c>
      <c r="O7" t="s">
        <v>158</v>
      </c>
      <c r="Y7" t="s">
        <v>303</v>
      </c>
    </row>
    <row r="8" spans="1:27" ht="12.75">
      <c r="A8">
        <v>332</v>
      </c>
      <c r="B8" t="s">
        <v>99</v>
      </c>
      <c r="G8" t="s">
        <v>120</v>
      </c>
      <c r="K8" t="s">
        <v>142</v>
      </c>
      <c r="O8" t="s">
        <v>159</v>
      </c>
      <c r="S8" t="s">
        <v>194</v>
      </c>
      <c r="Y8" t="s">
        <v>304</v>
      </c>
      <c r="Z8" t="s">
        <v>305</v>
      </c>
      <c r="AA8" t="s">
        <v>306</v>
      </c>
    </row>
    <row r="9" spans="1:27" ht="12.75">
      <c r="A9">
        <v>3323</v>
      </c>
      <c r="O9" t="s">
        <v>160</v>
      </c>
      <c r="Y9" t="s">
        <v>307</v>
      </c>
      <c r="Z9" t="s">
        <v>308</v>
      </c>
      <c r="AA9" t="s">
        <v>309</v>
      </c>
    </row>
    <row r="10" spans="1:25" ht="12.75">
      <c r="A10">
        <v>3327</v>
      </c>
      <c r="O10" t="s">
        <v>161</v>
      </c>
      <c r="Y10" t="s">
        <v>310</v>
      </c>
    </row>
    <row r="11" spans="1:25" ht="12.75">
      <c r="A11">
        <v>3328</v>
      </c>
      <c r="O11" t="s">
        <v>162</v>
      </c>
      <c r="Y11" t="s">
        <v>311</v>
      </c>
    </row>
    <row r="12" spans="1:25" ht="12.75">
      <c r="A12">
        <v>3329</v>
      </c>
      <c r="O12" t="s">
        <v>163</v>
      </c>
      <c r="Y12" t="s">
        <v>312</v>
      </c>
    </row>
    <row r="13" spans="1:25" s="1" customFormat="1" ht="12.75">
      <c r="A13" s="1">
        <v>333</v>
      </c>
      <c r="B13" t="s">
        <v>100</v>
      </c>
      <c r="C13"/>
      <c r="D13"/>
      <c r="E13"/>
      <c r="F13"/>
      <c r="G13" t="s">
        <v>121</v>
      </c>
      <c r="H13"/>
      <c r="I13"/>
      <c r="J13"/>
      <c r="K13" t="s">
        <v>143</v>
      </c>
      <c r="O13" s="1" t="s">
        <v>164</v>
      </c>
      <c r="S13" t="s">
        <v>195</v>
      </c>
      <c r="Y13" t="s">
        <v>313</v>
      </c>
    </row>
    <row r="14" spans="1:27" ht="12.75">
      <c r="A14" s="4">
        <v>3331</v>
      </c>
      <c r="K14" t="s">
        <v>144</v>
      </c>
      <c r="S14" t="s">
        <v>196</v>
      </c>
      <c r="Y14" t="s">
        <v>314</v>
      </c>
      <c r="Z14" t="s">
        <v>315</v>
      </c>
      <c r="AA14" t="s">
        <v>316</v>
      </c>
    </row>
    <row r="15" spans="1:31" ht="12.75">
      <c r="A15" s="4">
        <v>3334</v>
      </c>
      <c r="G15" t="s">
        <v>122</v>
      </c>
      <c r="Y15" t="s">
        <v>317</v>
      </c>
      <c r="AE15" t="s">
        <v>294</v>
      </c>
    </row>
    <row r="16" spans="1:31" ht="12.75">
      <c r="A16" s="4">
        <v>3335</v>
      </c>
      <c r="O16" t="s">
        <v>165</v>
      </c>
      <c r="Y16" t="s">
        <v>318</v>
      </c>
      <c r="AE16" t="s">
        <v>294</v>
      </c>
    </row>
    <row r="17" spans="1:31" ht="12.75">
      <c r="A17" s="4">
        <v>3336</v>
      </c>
      <c r="S17" t="s">
        <v>197</v>
      </c>
      <c r="Y17" t="s">
        <v>319</v>
      </c>
      <c r="AE17" t="s">
        <v>295</v>
      </c>
    </row>
    <row r="18" spans="1:31" ht="12.75">
      <c r="A18" s="4">
        <v>3339</v>
      </c>
      <c r="O18" t="s">
        <v>166</v>
      </c>
      <c r="Y18" t="s">
        <v>320</v>
      </c>
      <c r="AE18" t="s">
        <v>587</v>
      </c>
    </row>
    <row r="19" spans="1:31" ht="12.75">
      <c r="A19" s="4">
        <v>334</v>
      </c>
      <c r="B19" t="s">
        <v>101</v>
      </c>
      <c r="G19" t="s">
        <v>123</v>
      </c>
      <c r="K19" t="s">
        <v>145</v>
      </c>
      <c r="O19" t="s">
        <v>167</v>
      </c>
      <c r="S19" t="s">
        <v>198</v>
      </c>
      <c r="Y19" t="s">
        <v>321</v>
      </c>
      <c r="Z19" t="s">
        <v>322</v>
      </c>
      <c r="AA19" t="s">
        <v>323</v>
      </c>
      <c r="AB19" t="s">
        <v>324</v>
      </c>
      <c r="AE19" t="s">
        <v>588</v>
      </c>
    </row>
    <row r="20" spans="1:31" ht="12.75">
      <c r="A20" s="4">
        <v>3344</v>
      </c>
      <c r="C20" s="1"/>
      <c r="D20" s="1"/>
      <c r="E20" s="1"/>
      <c r="F20" s="1"/>
      <c r="G20" t="s">
        <v>124</v>
      </c>
      <c r="H20" s="1"/>
      <c r="I20" s="1"/>
      <c r="J20" s="1"/>
      <c r="K20" s="1"/>
      <c r="O20" t="s">
        <v>168</v>
      </c>
      <c r="S20" t="s">
        <v>199</v>
      </c>
      <c r="Y20" t="s">
        <v>325</v>
      </c>
      <c r="AE20" t="s">
        <v>296</v>
      </c>
    </row>
    <row r="21" spans="1:31" ht="12.75">
      <c r="A21" s="4">
        <v>3345</v>
      </c>
      <c r="B21" s="1"/>
      <c r="G21" s="1" t="s">
        <v>125</v>
      </c>
      <c r="S21" t="s">
        <v>200</v>
      </c>
      <c r="Y21" t="s">
        <v>326</v>
      </c>
      <c r="Z21" t="s">
        <v>327</v>
      </c>
      <c r="AE21" t="s">
        <v>589</v>
      </c>
    </row>
    <row r="22" spans="1:31" ht="12.75">
      <c r="A22" s="4">
        <v>335</v>
      </c>
      <c r="B22" t="s">
        <v>102</v>
      </c>
      <c r="G22" s="1" t="s">
        <v>126</v>
      </c>
      <c r="O22" t="s">
        <v>169</v>
      </c>
      <c r="S22" t="s">
        <v>201</v>
      </c>
      <c r="Y22" t="s">
        <v>328</v>
      </c>
      <c r="Z22" t="s">
        <v>329</v>
      </c>
      <c r="AE22" t="s">
        <v>590</v>
      </c>
    </row>
    <row r="23" spans="1:31" ht="12.75">
      <c r="A23" s="4">
        <v>3352</v>
      </c>
      <c r="B23" s="1" t="s">
        <v>103</v>
      </c>
      <c r="Y23" t="s">
        <v>330</v>
      </c>
      <c r="Z23" t="s">
        <v>331</v>
      </c>
      <c r="AA23" t="s">
        <v>332</v>
      </c>
      <c r="AE23" t="s">
        <v>591</v>
      </c>
    </row>
    <row r="24" spans="1:31" ht="12.75">
      <c r="A24" s="4">
        <v>336</v>
      </c>
      <c r="B24" t="s">
        <v>104</v>
      </c>
      <c r="G24" t="s">
        <v>127</v>
      </c>
      <c r="K24" t="s">
        <v>146</v>
      </c>
      <c r="O24" t="s">
        <v>170</v>
      </c>
      <c r="S24" s="1" t="s">
        <v>202</v>
      </c>
      <c r="Y24" t="s">
        <v>333</v>
      </c>
      <c r="AE24" t="s">
        <v>297</v>
      </c>
    </row>
    <row r="25" spans="1:31" ht="12.75">
      <c r="A25" s="4">
        <v>3361</v>
      </c>
      <c r="G25" t="s">
        <v>128</v>
      </c>
      <c r="O25" t="s">
        <v>171</v>
      </c>
      <c r="Y25" t="s">
        <v>334</v>
      </c>
      <c r="AE25" t="s">
        <v>592</v>
      </c>
    </row>
    <row r="26" spans="1:31" ht="12.75">
      <c r="A26" s="4">
        <v>3362</v>
      </c>
      <c r="G26" t="s">
        <v>129</v>
      </c>
      <c r="Y26" t="s">
        <v>335</v>
      </c>
      <c r="AE26" t="s">
        <v>593</v>
      </c>
    </row>
    <row r="27" spans="1:31" ht="12.75">
      <c r="A27" s="4">
        <v>3363</v>
      </c>
      <c r="G27" t="s">
        <v>130</v>
      </c>
      <c r="O27" t="s">
        <v>172</v>
      </c>
      <c r="Y27" t="s">
        <v>336</v>
      </c>
      <c r="AE27" t="s">
        <v>294</v>
      </c>
    </row>
    <row r="28" spans="1:31" ht="12.75">
      <c r="A28" s="4">
        <v>3364</v>
      </c>
      <c r="G28" t="s">
        <v>131</v>
      </c>
      <c r="Y28" t="s">
        <v>337</v>
      </c>
      <c r="Z28" t="s">
        <v>338</v>
      </c>
      <c r="AA28" t="s">
        <v>339</v>
      </c>
      <c r="AB28" t="s">
        <v>340</v>
      </c>
      <c r="AE28" t="s">
        <v>295</v>
      </c>
    </row>
    <row r="29" spans="1:31" ht="12.75">
      <c r="A29" s="4">
        <v>337</v>
      </c>
      <c r="B29" t="s">
        <v>105</v>
      </c>
      <c r="G29" t="s">
        <v>132</v>
      </c>
      <c r="K29" t="s">
        <v>147</v>
      </c>
      <c r="O29" t="s">
        <v>173</v>
      </c>
      <c r="Y29" t="s">
        <v>341</v>
      </c>
      <c r="AE29" t="s">
        <v>587</v>
      </c>
    </row>
    <row r="30" spans="1:31" ht="12.75">
      <c r="A30" s="4">
        <v>3371</v>
      </c>
      <c r="G30" t="s">
        <v>133</v>
      </c>
      <c r="Y30" t="s">
        <v>342</v>
      </c>
      <c r="AE30" t="s">
        <v>588</v>
      </c>
    </row>
    <row r="31" spans="1:31" ht="12.75">
      <c r="A31" s="4">
        <v>3372</v>
      </c>
      <c r="G31" t="s">
        <v>134</v>
      </c>
      <c r="O31" t="s">
        <v>174</v>
      </c>
      <c r="Y31" t="s">
        <v>343</v>
      </c>
      <c r="Z31" t="s">
        <v>344</v>
      </c>
      <c r="AE31" t="s">
        <v>296</v>
      </c>
    </row>
    <row r="32" spans="1:31" ht="12.75">
      <c r="A32" s="4">
        <v>339</v>
      </c>
      <c r="B32" s="1" t="s">
        <v>106</v>
      </c>
      <c r="G32" t="s">
        <v>135</v>
      </c>
      <c r="O32" t="s">
        <v>175</v>
      </c>
      <c r="Y32" t="s">
        <v>345</v>
      </c>
      <c r="AE32" t="s">
        <v>589</v>
      </c>
    </row>
    <row r="33" spans="1:31" ht="12.75">
      <c r="A33" s="4">
        <v>3391</v>
      </c>
      <c r="G33" t="s">
        <v>136</v>
      </c>
      <c r="O33" t="s">
        <v>176</v>
      </c>
      <c r="Y33" t="s">
        <v>346</v>
      </c>
      <c r="Z33" t="s">
        <v>347</v>
      </c>
      <c r="AE33" t="s">
        <v>590</v>
      </c>
    </row>
    <row r="34" spans="1:31" ht="12.75">
      <c r="A34" s="4">
        <v>311</v>
      </c>
      <c r="B34" s="2" t="s">
        <v>107</v>
      </c>
      <c r="K34" s="2" t="s">
        <v>148</v>
      </c>
      <c r="O34" s="2" t="s">
        <v>177</v>
      </c>
      <c r="S34" s="2" t="s">
        <v>203</v>
      </c>
      <c r="Y34" s="2" t="s">
        <v>348</v>
      </c>
      <c r="Z34" s="2" t="s">
        <v>349</v>
      </c>
      <c r="AE34" t="s">
        <v>591</v>
      </c>
    </row>
    <row r="35" spans="1:31" ht="12.75">
      <c r="A35">
        <v>3112</v>
      </c>
      <c r="K35" s="2" t="s">
        <v>149</v>
      </c>
      <c r="Y35" s="2" t="s">
        <v>350</v>
      </c>
      <c r="Z35" s="2" t="s">
        <v>351</v>
      </c>
      <c r="AE35" t="s">
        <v>297</v>
      </c>
    </row>
    <row r="36" spans="1:31" ht="12.75">
      <c r="A36">
        <v>3114</v>
      </c>
      <c r="O36" s="2" t="s">
        <v>178</v>
      </c>
      <c r="S36" s="2" t="s">
        <v>204</v>
      </c>
      <c r="Y36" s="2" t="s">
        <v>352</v>
      </c>
      <c r="AE36" t="s">
        <v>592</v>
      </c>
    </row>
    <row r="37" spans="1:31" ht="12.75">
      <c r="A37">
        <v>3115</v>
      </c>
      <c r="O37" s="2" t="s">
        <v>179</v>
      </c>
      <c r="S37" s="2" t="s">
        <v>205</v>
      </c>
      <c r="Y37" s="2" t="s">
        <v>353</v>
      </c>
      <c r="AE37" t="s">
        <v>593</v>
      </c>
    </row>
    <row r="38" spans="1:31" ht="12.75">
      <c r="A38">
        <v>3116</v>
      </c>
      <c r="K38" s="3" t="s">
        <v>150</v>
      </c>
      <c r="S38" s="2" t="s">
        <v>206</v>
      </c>
      <c r="Y38" s="2" t="s">
        <v>354</v>
      </c>
      <c r="Z38" s="2" t="s">
        <v>355</v>
      </c>
      <c r="AA38" s="2" t="s">
        <v>356</v>
      </c>
      <c r="AB38" s="2" t="s">
        <v>357</v>
      </c>
      <c r="AE38" t="s">
        <v>594</v>
      </c>
    </row>
    <row r="39" spans="1:27" ht="12.75">
      <c r="A39">
        <v>312</v>
      </c>
      <c r="Y39" s="2" t="s">
        <v>358</v>
      </c>
      <c r="Z39" s="2" t="s">
        <v>359</v>
      </c>
      <c r="AA39" s="2" t="s">
        <v>360</v>
      </c>
    </row>
    <row r="40" spans="1:28" ht="12.75">
      <c r="A40">
        <v>313</v>
      </c>
      <c r="Y40" s="2" t="s">
        <v>361</v>
      </c>
      <c r="Z40" s="2" t="s">
        <v>362</v>
      </c>
      <c r="AA40" s="2" t="s">
        <v>363</v>
      </c>
      <c r="AB40" s="2" t="s">
        <v>364</v>
      </c>
    </row>
    <row r="41" spans="1:27" ht="12.75">
      <c r="A41">
        <v>314</v>
      </c>
      <c r="Y41" s="2" t="s">
        <v>365</v>
      </c>
      <c r="Z41" s="2" t="s">
        <v>366</v>
      </c>
      <c r="AA41" s="2" t="s">
        <v>367</v>
      </c>
    </row>
    <row r="42" spans="1:28" ht="12.75">
      <c r="A42">
        <v>315</v>
      </c>
      <c r="B42" s="2" t="s">
        <v>108</v>
      </c>
      <c r="Y42" s="2" t="s">
        <v>368</v>
      </c>
      <c r="Z42" s="2" t="s">
        <v>369</v>
      </c>
      <c r="AA42" s="2" t="s">
        <v>370</v>
      </c>
      <c r="AB42" s="2" t="s">
        <v>371</v>
      </c>
    </row>
    <row r="43" spans="1:26" ht="12.75">
      <c r="A43">
        <v>316</v>
      </c>
      <c r="Y43" s="2" t="s">
        <v>372</v>
      </c>
      <c r="Z43" s="2" t="s">
        <v>373</v>
      </c>
    </row>
    <row r="44" spans="1:25" ht="12.75">
      <c r="A44">
        <v>322</v>
      </c>
      <c r="B44" s="2" t="s">
        <v>109</v>
      </c>
      <c r="O44" s="2" t="s">
        <v>180</v>
      </c>
      <c r="S44" s="2" t="s">
        <v>207</v>
      </c>
      <c r="Y44" s="2" t="s">
        <v>374</v>
      </c>
    </row>
    <row r="45" spans="1:25" ht="12.75">
      <c r="A45">
        <v>3221</v>
      </c>
      <c r="O45" s="2" t="s">
        <v>181</v>
      </c>
      <c r="S45" s="2" t="s">
        <v>208</v>
      </c>
      <c r="Y45" s="2" t="s">
        <v>375</v>
      </c>
    </row>
    <row r="46" spans="1:25" ht="12.75">
      <c r="A46">
        <v>3222</v>
      </c>
      <c r="O46" s="2" t="s">
        <v>182</v>
      </c>
      <c r="S46" s="2" t="s">
        <v>209</v>
      </c>
      <c r="Y46" s="2" t="s">
        <v>376</v>
      </c>
    </row>
    <row r="47" spans="1:25" ht="12.75">
      <c r="A47">
        <v>323</v>
      </c>
      <c r="B47" s="2" t="s">
        <v>110</v>
      </c>
      <c r="O47" s="2" t="s">
        <v>183</v>
      </c>
      <c r="S47" s="2" t="s">
        <v>210</v>
      </c>
      <c r="Y47" s="2" t="s">
        <v>377</v>
      </c>
    </row>
    <row r="48" spans="1:25" ht="12.75">
      <c r="A48">
        <v>324</v>
      </c>
      <c r="B48" s="2" t="s">
        <v>111</v>
      </c>
      <c r="Y48" s="2" t="s">
        <v>378</v>
      </c>
    </row>
    <row r="49" spans="1:25" ht="12.75">
      <c r="A49">
        <v>325</v>
      </c>
      <c r="B49" s="2" t="s">
        <v>112</v>
      </c>
      <c r="O49" s="2" t="s">
        <v>184</v>
      </c>
      <c r="Y49" s="2" t="s">
        <v>379</v>
      </c>
    </row>
    <row r="50" spans="1:27" ht="12.75">
      <c r="A50">
        <v>3251</v>
      </c>
      <c r="O50" s="2" t="s">
        <v>185</v>
      </c>
      <c r="Y50" s="2" t="s">
        <v>380</v>
      </c>
      <c r="Z50" s="2" t="s">
        <v>381</v>
      </c>
      <c r="AA50" s="2" t="s">
        <v>382</v>
      </c>
    </row>
    <row r="51" spans="1:28" ht="12.75">
      <c r="A51">
        <v>3254</v>
      </c>
      <c r="O51" s="2" t="s">
        <v>186</v>
      </c>
      <c r="Y51" s="2" t="s">
        <v>383</v>
      </c>
      <c r="Z51" s="2" t="s">
        <v>384</v>
      </c>
      <c r="AA51" s="2" t="s">
        <v>385</v>
      </c>
      <c r="AB51" s="2" t="s">
        <v>386</v>
      </c>
    </row>
    <row r="52" spans="1:25" ht="12.75">
      <c r="A52">
        <v>326</v>
      </c>
      <c r="B52" s="2" t="s">
        <v>113</v>
      </c>
      <c r="K52" s="2" t="s">
        <v>151</v>
      </c>
      <c r="O52" s="2" t="s">
        <v>187</v>
      </c>
      <c r="S52" s="2" t="s">
        <v>211</v>
      </c>
      <c r="Y52" s="2" t="s">
        <v>387</v>
      </c>
    </row>
    <row r="53" spans="1:25" ht="12.75">
      <c r="A53">
        <v>3261</v>
      </c>
      <c r="G53" s="2" t="s">
        <v>137</v>
      </c>
      <c r="O53" s="2" t="s">
        <v>188</v>
      </c>
      <c r="Y53" s="2" t="s">
        <v>388</v>
      </c>
    </row>
    <row r="54" spans="1:25" ht="12.75">
      <c r="A54">
        <v>3262</v>
      </c>
      <c r="O54" s="2" t="s">
        <v>189</v>
      </c>
      <c r="Y54" s="2" t="s">
        <v>389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P43"/>
  <sheetViews>
    <sheetView showGridLines="0" tabSelected="1" workbookViewId="0" topLeftCell="A1">
      <selection activeCell="Q4" sqref="Q4"/>
    </sheetView>
  </sheetViews>
  <sheetFormatPr defaultColWidth="9.140625" defaultRowHeight="12.75"/>
  <cols>
    <col min="1" max="1" width="4.00390625" style="144" customWidth="1"/>
    <col min="2" max="2" width="30.7109375" style="144" bestFit="1" customWidth="1"/>
    <col min="3" max="3" width="39.7109375" style="144" bestFit="1" customWidth="1"/>
    <col min="4" max="4" width="53.140625" style="144" customWidth="1"/>
    <col min="5" max="5" width="2.28125" style="144" customWidth="1"/>
    <col min="6" max="6" width="9.140625" style="144" customWidth="1"/>
    <col min="7" max="13" width="0" style="144" hidden="1" customWidth="1"/>
    <col min="14" max="14" width="0" style="182" hidden="1" customWidth="1"/>
    <col min="15" max="15" width="0" style="146" hidden="1" customWidth="1"/>
    <col min="16" max="16384" width="9.140625" style="144" customWidth="1"/>
  </cols>
  <sheetData>
    <row r="1" spans="1:14" ht="12.75" customHeight="1">
      <c r="A1" s="391"/>
      <c r="B1" s="391"/>
      <c r="C1" s="391"/>
      <c r="I1" s="144" t="s">
        <v>89</v>
      </c>
      <c r="J1" s="144" t="s">
        <v>90</v>
      </c>
      <c r="K1" s="144" t="s">
        <v>91</v>
      </c>
      <c r="L1" s="144" t="s">
        <v>92</v>
      </c>
      <c r="M1" s="144" t="s">
        <v>93</v>
      </c>
      <c r="N1" s="182" t="s">
        <v>94</v>
      </c>
    </row>
    <row r="2" spans="7:15" ht="12.75" customHeight="1">
      <c r="G2" s="144">
        <v>332</v>
      </c>
      <c r="H2" s="144">
        <v>3321</v>
      </c>
      <c r="I2" s="144" t="e">
        <f>#REF!</f>
        <v>#REF!</v>
      </c>
      <c r="J2" s="144" t="e">
        <f>#REF!</f>
        <v>#REF!</v>
      </c>
      <c r="K2" s="144">
        <v>1154</v>
      </c>
      <c r="L2" s="144" t="e">
        <f>#REF!</f>
        <v>#REF!</v>
      </c>
      <c r="M2" s="144" t="e">
        <f>#REF!</f>
        <v>#REF!</v>
      </c>
      <c r="N2" s="182" t="e">
        <f aca="true" t="shared" si="0" ref="N2:N10">SUM(I2:M2)</f>
        <v>#REF!</v>
      </c>
      <c r="O2" s="146" t="e">
        <f aca="true" t="shared" si="1" ref="O2:O10">N2/SUM($N$2:$N$10)</f>
        <v>#REF!</v>
      </c>
    </row>
    <row r="3" spans="8:15" ht="12.75" customHeight="1">
      <c r="H3" s="144">
        <v>3322</v>
      </c>
      <c r="I3" s="144" t="e">
        <f>#REF!</f>
        <v>#REF!</v>
      </c>
      <c r="J3" s="144" t="e">
        <f>#REF!</f>
        <v>#REF!</v>
      </c>
      <c r="K3" s="144">
        <v>936</v>
      </c>
      <c r="L3" s="144" t="e">
        <f>#REF!</f>
        <v>#REF!</v>
      </c>
      <c r="M3" s="144" t="e">
        <f>#REF!</f>
        <v>#REF!</v>
      </c>
      <c r="N3" s="182" t="e">
        <f t="shared" si="0"/>
        <v>#REF!</v>
      </c>
      <c r="O3" s="146" t="e">
        <f t="shared" si="1"/>
        <v>#REF!</v>
      </c>
    </row>
    <row r="4" spans="8:15" ht="12.75">
      <c r="H4" s="144">
        <v>3323</v>
      </c>
      <c r="I4" s="144" t="e">
        <f>#REF!</f>
        <v>#REF!</v>
      </c>
      <c r="J4" s="144" t="e">
        <f>#REF!</f>
        <v>#REF!</v>
      </c>
      <c r="K4" s="144">
        <v>6662</v>
      </c>
      <c r="L4" s="144" t="e">
        <f>#REF!</f>
        <v>#REF!</v>
      </c>
      <c r="M4" s="144" t="e">
        <f>#REF!</f>
        <v>#REF!</v>
      </c>
      <c r="N4" s="182" t="e">
        <f t="shared" si="0"/>
        <v>#REF!</v>
      </c>
      <c r="O4" s="146" t="e">
        <f t="shared" si="1"/>
        <v>#REF!</v>
      </c>
    </row>
    <row r="5" spans="8:15" ht="12.75">
      <c r="H5" s="144">
        <v>3324</v>
      </c>
      <c r="I5" s="144" t="e">
        <f>#REF!</f>
        <v>#REF!</v>
      </c>
      <c r="J5" s="144" t="e">
        <f>#REF!</f>
        <v>#REF!</v>
      </c>
      <c r="K5" s="144">
        <v>1001</v>
      </c>
      <c r="L5" s="144" t="e">
        <f>#REF!</f>
        <v>#REF!</v>
      </c>
      <c r="M5" s="144" t="e">
        <f>#REF!</f>
        <v>#REF!</v>
      </c>
      <c r="N5" s="182" t="e">
        <f t="shared" si="0"/>
        <v>#REF!</v>
      </c>
      <c r="O5" s="146" t="e">
        <f t="shared" si="1"/>
        <v>#REF!</v>
      </c>
    </row>
    <row r="6" spans="8:15" ht="12.75">
      <c r="H6" s="144">
        <v>3325</v>
      </c>
      <c r="I6" s="144" t="e">
        <f>#REF!</f>
        <v>#REF!</v>
      </c>
      <c r="J6" s="144" t="e">
        <f>#REF!</f>
        <v>#REF!</v>
      </c>
      <c r="K6" s="144" t="s">
        <v>719</v>
      </c>
      <c r="L6" s="144" t="e">
        <f>#REF!</f>
        <v>#REF!</v>
      </c>
      <c r="M6" s="144" t="e">
        <f>#REF!</f>
        <v>#REF!</v>
      </c>
      <c r="N6" s="182" t="e">
        <f t="shared" si="0"/>
        <v>#REF!</v>
      </c>
      <c r="O6" s="146" t="e">
        <f t="shared" si="1"/>
        <v>#REF!</v>
      </c>
    </row>
    <row r="7" spans="8:15" ht="12.75">
      <c r="H7" s="144">
        <v>3326</v>
      </c>
      <c r="I7" s="144" t="e">
        <f>#REF!</f>
        <v>#REF!</v>
      </c>
      <c r="J7" s="144" t="e">
        <f>#REF!</f>
        <v>#REF!</v>
      </c>
      <c r="K7" s="144" t="s">
        <v>719</v>
      </c>
      <c r="L7" s="144" t="e">
        <f>#REF!</f>
        <v>#REF!</v>
      </c>
      <c r="M7" s="144" t="e">
        <f>#REF!</f>
        <v>#REF!</v>
      </c>
      <c r="N7" s="182" t="e">
        <f t="shared" si="0"/>
        <v>#REF!</v>
      </c>
      <c r="O7" s="146" t="e">
        <f t="shared" si="1"/>
        <v>#REF!</v>
      </c>
    </row>
    <row r="8" spans="8:15" ht="12.75">
      <c r="H8" s="183">
        <v>3327</v>
      </c>
      <c r="I8" s="183" t="e">
        <f>#REF!</f>
        <v>#REF!</v>
      </c>
      <c r="J8" s="183" t="e">
        <f>#REF!</f>
        <v>#REF!</v>
      </c>
      <c r="K8" s="183">
        <v>4185</v>
      </c>
      <c r="L8" s="183" t="e">
        <f>#REF!</f>
        <v>#REF!</v>
      </c>
      <c r="M8" s="183" t="e">
        <f>#REF!</f>
        <v>#REF!</v>
      </c>
      <c r="N8" s="184" t="e">
        <f t="shared" si="0"/>
        <v>#REF!</v>
      </c>
      <c r="O8" s="185" t="e">
        <f t="shared" si="1"/>
        <v>#REF!</v>
      </c>
    </row>
    <row r="9" spans="8:16" ht="12.75">
      <c r="H9" s="144">
        <v>3328</v>
      </c>
      <c r="I9" s="144" t="e">
        <f>#REF!</f>
        <v>#REF!</v>
      </c>
      <c r="J9" s="144" t="e">
        <f>#REF!</f>
        <v>#REF!</v>
      </c>
      <c r="K9" s="144">
        <v>795</v>
      </c>
      <c r="L9" s="144" t="e">
        <f>#REF!</f>
        <v>#REF!</v>
      </c>
      <c r="M9" s="144" t="e">
        <f>#REF!</f>
        <v>#REF!</v>
      </c>
      <c r="N9" s="182" t="e">
        <f t="shared" si="0"/>
        <v>#REF!</v>
      </c>
      <c r="O9" s="146" t="e">
        <f t="shared" si="1"/>
        <v>#REF!</v>
      </c>
      <c r="P9" s="144" t="s">
        <v>777</v>
      </c>
    </row>
    <row r="10" spans="8:15" ht="12.75">
      <c r="H10" s="144">
        <v>3329</v>
      </c>
      <c r="I10" s="144" t="e">
        <f>#REF!</f>
        <v>#REF!</v>
      </c>
      <c r="J10" s="144" t="e">
        <f>#REF!</f>
        <v>#REF!</v>
      </c>
      <c r="K10" s="144">
        <v>4562</v>
      </c>
      <c r="L10" s="144" t="e">
        <f>#REF!</f>
        <v>#REF!</v>
      </c>
      <c r="M10" s="144" t="e">
        <f>#REF!</f>
        <v>#REF!</v>
      </c>
      <c r="N10" s="182" t="e">
        <f t="shared" si="0"/>
        <v>#REF!</v>
      </c>
      <c r="O10" s="146" t="e">
        <f t="shared" si="1"/>
        <v>#REF!</v>
      </c>
    </row>
    <row r="11" ht="12.75"/>
    <row r="12" spans="7:15" ht="12.75">
      <c r="G12" s="144">
        <v>333</v>
      </c>
      <c r="H12" s="144">
        <v>3331</v>
      </c>
      <c r="I12" s="144" t="e">
        <f>#REF!</f>
        <v>#REF!</v>
      </c>
      <c r="J12" s="144">
        <v>2871</v>
      </c>
      <c r="K12" s="144">
        <f>IowaCEWwTab!H16</f>
        <v>18483</v>
      </c>
      <c r="L12" s="144" t="e">
        <f>#REF!</f>
        <v>#REF!</v>
      </c>
      <c r="M12" s="144" t="e">
        <f>#REF!</f>
        <v>#REF!</v>
      </c>
      <c r="N12" s="182" t="e">
        <f aca="true" t="shared" si="2" ref="N12:N18">SUM(I12:M12)</f>
        <v>#REF!</v>
      </c>
      <c r="O12" s="146" t="e">
        <f aca="true" t="shared" si="3" ref="O12:O18">N12/SUM($N$12:$N$18)</f>
        <v>#REF!</v>
      </c>
    </row>
    <row r="13" spans="8:15" ht="12.75">
      <c r="H13" s="144">
        <v>3332</v>
      </c>
      <c r="I13" s="144" t="e">
        <f>#REF!</f>
        <v>#REF!</v>
      </c>
      <c r="J13" s="144">
        <v>2527</v>
      </c>
      <c r="K13" s="144">
        <f>IowaCEWwTab!H20</f>
        <v>1478</v>
      </c>
      <c r="L13" s="144" t="e">
        <f>#REF!</f>
        <v>#REF!</v>
      </c>
      <c r="M13" s="144" t="e">
        <f>#REF!</f>
        <v>#REF!</v>
      </c>
      <c r="N13" s="182" t="e">
        <f t="shared" si="2"/>
        <v>#REF!</v>
      </c>
      <c r="O13" s="146" t="e">
        <f t="shared" si="3"/>
        <v>#REF!</v>
      </c>
    </row>
    <row r="14" spans="8:15" ht="12.75">
      <c r="H14" s="144">
        <v>3333</v>
      </c>
      <c r="I14" s="144" t="e">
        <f>#REF!</f>
        <v>#REF!</v>
      </c>
      <c r="J14" s="144">
        <v>2881</v>
      </c>
      <c r="K14" s="144">
        <f>IowaCEWwTab!H21</f>
        <v>2149</v>
      </c>
      <c r="L14" s="144" t="e">
        <f>#REF!</f>
        <v>#REF!</v>
      </c>
      <c r="M14" s="144" t="e">
        <f>#REF!</f>
        <v>#REF!</v>
      </c>
      <c r="N14" s="182" t="e">
        <f t="shared" si="2"/>
        <v>#REF!</v>
      </c>
      <c r="O14" s="146" t="e">
        <f t="shared" si="3"/>
        <v>#REF!</v>
      </c>
    </row>
    <row r="15" spans="8:15" ht="12.75">
      <c r="H15" s="144">
        <v>3334</v>
      </c>
      <c r="I15" s="144" t="e">
        <f>#REF!</f>
        <v>#REF!</v>
      </c>
      <c r="J15" s="144">
        <v>6343</v>
      </c>
      <c r="K15" s="144">
        <f>IowaCEWwTab!H22</f>
        <v>3754</v>
      </c>
      <c r="L15" s="144" t="e">
        <f>#REF!</f>
        <v>#REF!</v>
      </c>
      <c r="M15" s="144" t="e">
        <f>#REF!</f>
        <v>#REF!</v>
      </c>
      <c r="N15" s="182" t="e">
        <f t="shared" si="2"/>
        <v>#REF!</v>
      </c>
      <c r="O15" s="146" t="e">
        <f t="shared" si="3"/>
        <v>#REF!</v>
      </c>
    </row>
    <row r="16" spans="8:15" ht="12.75">
      <c r="H16" s="183">
        <v>3335</v>
      </c>
      <c r="I16" s="183" t="e">
        <f>#REF!</f>
        <v>#REF!</v>
      </c>
      <c r="J16" s="183">
        <v>8917</v>
      </c>
      <c r="K16" s="183">
        <f>IowaCEWwTab!H23</f>
        <v>2716</v>
      </c>
      <c r="L16" s="183" t="e">
        <f>#REF!</f>
        <v>#REF!</v>
      </c>
      <c r="M16" s="183" t="e">
        <f>#REF!</f>
        <v>#REF!</v>
      </c>
      <c r="N16" s="184" t="e">
        <f t="shared" si="2"/>
        <v>#REF!</v>
      </c>
      <c r="O16" s="185" t="e">
        <f t="shared" si="3"/>
        <v>#REF!</v>
      </c>
    </row>
    <row r="17" spans="8:15" ht="12.75">
      <c r="H17" s="144">
        <v>3336</v>
      </c>
      <c r="I17" s="144" t="e">
        <f>#REF!</f>
        <v>#REF!</v>
      </c>
      <c r="J17" s="144">
        <v>11348</v>
      </c>
      <c r="K17" s="144">
        <f>IowaCEWwTab!H24</f>
        <v>1566</v>
      </c>
      <c r="L17" s="144" t="e">
        <f>#REF!</f>
        <v>#REF!</v>
      </c>
      <c r="M17" s="144" t="e">
        <f>#REF!</f>
        <v>#REF!</v>
      </c>
      <c r="N17" s="182" t="e">
        <f t="shared" si="2"/>
        <v>#REF!</v>
      </c>
      <c r="O17" s="146" t="e">
        <f t="shared" si="3"/>
        <v>#REF!</v>
      </c>
    </row>
    <row r="18" spans="8:15" ht="12.75">
      <c r="H18" s="144">
        <v>3339</v>
      </c>
      <c r="I18" s="144" t="e">
        <f>#REF!</f>
        <v>#REF!</v>
      </c>
      <c r="J18" s="144">
        <v>10189</v>
      </c>
      <c r="K18" s="144">
        <f>IowaCEWwTab!H25</f>
        <v>5354</v>
      </c>
      <c r="L18" s="144" t="e">
        <f>#REF!</f>
        <v>#REF!</v>
      </c>
      <c r="M18" s="144" t="e">
        <f>#REF!</f>
        <v>#REF!</v>
      </c>
      <c r="N18" s="182" t="e">
        <f t="shared" si="2"/>
        <v>#REF!</v>
      </c>
      <c r="O18" s="146" t="e">
        <f t="shared" si="3"/>
        <v>#REF!</v>
      </c>
    </row>
    <row r="19" ht="12.75"/>
    <row r="20" spans="7:15" ht="12.75">
      <c r="G20" s="144">
        <v>331</v>
      </c>
      <c r="H20" s="144">
        <v>3311</v>
      </c>
      <c r="I20" s="144">
        <v>5531</v>
      </c>
      <c r="J20" s="144" t="e">
        <f>#REF!</f>
        <v>#REF!</v>
      </c>
      <c r="K20" s="144">
        <v>958</v>
      </c>
      <c r="L20" s="144" t="e">
        <f>#REF!</f>
        <v>#REF!</v>
      </c>
      <c r="M20" s="144" t="s">
        <v>719</v>
      </c>
      <c r="N20" s="182" t="e">
        <f>SUM(I20:M20)</f>
        <v>#REF!</v>
      </c>
      <c r="O20" s="146" t="e">
        <f>N20/SUM($N$20:$N$24)</f>
        <v>#REF!</v>
      </c>
    </row>
    <row r="21" spans="8:15" ht="12.75">
      <c r="H21" s="144">
        <v>3312</v>
      </c>
      <c r="I21" s="144">
        <v>5544</v>
      </c>
      <c r="J21" s="144" t="e">
        <f>#REF!</f>
        <v>#REF!</v>
      </c>
      <c r="K21" s="144" t="s">
        <v>719</v>
      </c>
      <c r="L21" s="144" t="e">
        <f>#REF!</f>
        <v>#REF!</v>
      </c>
      <c r="M21" s="144">
        <v>1553</v>
      </c>
      <c r="N21" s="182" t="e">
        <f>SUM(I21:M21)</f>
        <v>#REF!</v>
      </c>
      <c r="O21" s="146" t="e">
        <f>N21/SUM($N$20:$N$24)</f>
        <v>#REF!</v>
      </c>
    </row>
    <row r="22" spans="8:15" ht="12.75">
      <c r="H22" s="144">
        <v>3313</v>
      </c>
      <c r="I22" s="144">
        <v>2028</v>
      </c>
      <c r="J22" s="144" t="e">
        <f>#REF!</f>
        <v>#REF!</v>
      </c>
      <c r="K22" s="144" t="s">
        <v>719</v>
      </c>
      <c r="L22" s="144" t="e">
        <f>#REF!</f>
        <v>#REF!</v>
      </c>
      <c r="M22" s="144">
        <v>796</v>
      </c>
      <c r="N22" s="182" t="e">
        <f>SUM(I22:M22)</f>
        <v>#REF!</v>
      </c>
      <c r="O22" s="146" t="e">
        <f>N22/SUM($N$20:$N$24)</f>
        <v>#REF!</v>
      </c>
    </row>
    <row r="23" spans="8:15" ht="12.75">
      <c r="H23" s="144">
        <v>3314</v>
      </c>
      <c r="I23" s="144">
        <v>3914</v>
      </c>
      <c r="J23" s="144" t="e">
        <f>#REF!</f>
        <v>#REF!</v>
      </c>
      <c r="K23" s="144" t="s">
        <v>719</v>
      </c>
      <c r="L23" s="144" t="e">
        <f>#REF!</f>
        <v>#REF!</v>
      </c>
      <c r="M23" s="144" t="s">
        <v>719</v>
      </c>
      <c r="N23" s="182" t="e">
        <f>SUM(I23:M23)</f>
        <v>#REF!</v>
      </c>
      <c r="O23" s="146" t="e">
        <f>N23/SUM($N$20:$N$24)</f>
        <v>#REF!</v>
      </c>
    </row>
    <row r="24" spans="8:15" ht="12.75">
      <c r="H24" s="183">
        <v>3315</v>
      </c>
      <c r="I24" s="183">
        <v>8355</v>
      </c>
      <c r="J24" s="183" t="e">
        <f>#REF!</f>
        <v>#REF!</v>
      </c>
      <c r="K24" s="183">
        <v>3693</v>
      </c>
      <c r="L24" s="183" t="e">
        <f>#REF!</f>
        <v>#REF!</v>
      </c>
      <c r="M24" s="183">
        <v>17346</v>
      </c>
      <c r="N24" s="184" t="e">
        <f>SUM(I24:M24)</f>
        <v>#REF!</v>
      </c>
      <c r="O24" s="185" t="e">
        <f>N24/SUM($N$20:$N$24)</f>
        <v>#REF!</v>
      </c>
    </row>
    <row r="25" ht="12.75"/>
    <row r="26" spans="7:15" ht="12.75">
      <c r="G26" s="144">
        <v>336</v>
      </c>
      <c r="H26" s="144">
        <v>3361</v>
      </c>
      <c r="I26" s="144">
        <v>7450</v>
      </c>
      <c r="J26" s="144" t="e">
        <f>#REF!</f>
        <v>#REF!</v>
      </c>
      <c r="K26" s="144" t="s">
        <v>719</v>
      </c>
      <c r="L26" s="144" t="e">
        <f>#REF!</f>
        <v>#REF!</v>
      </c>
      <c r="M26" s="144" t="s">
        <v>719</v>
      </c>
      <c r="N26" s="182" t="e">
        <f aca="true" t="shared" si="4" ref="N26:N32">SUM(I26:M26)</f>
        <v>#REF!</v>
      </c>
      <c r="O26" s="146" t="e">
        <f aca="true" t="shared" si="5" ref="O26:O32">N26/SUM($N$26:$N$32)</f>
        <v>#REF!</v>
      </c>
    </row>
    <row r="27" spans="8:15" ht="12.75">
      <c r="H27" s="144">
        <v>3362</v>
      </c>
      <c r="I27" s="144">
        <v>3797</v>
      </c>
      <c r="J27" s="144" t="e">
        <f>#REF!</f>
        <v>#REF!</v>
      </c>
      <c r="K27" s="144">
        <v>9082</v>
      </c>
      <c r="L27" s="144" t="e">
        <f>#REF!</f>
        <v>#REF!</v>
      </c>
      <c r="M27" s="144">
        <v>5926</v>
      </c>
      <c r="N27" s="182" t="e">
        <f t="shared" si="4"/>
        <v>#REF!</v>
      </c>
      <c r="O27" s="146" t="e">
        <f t="shared" si="5"/>
        <v>#REF!</v>
      </c>
    </row>
    <row r="28" spans="8:15" ht="12.75">
      <c r="H28" s="183">
        <v>3363</v>
      </c>
      <c r="I28" s="183">
        <v>28071</v>
      </c>
      <c r="J28" s="183" t="e">
        <f>#REF!</f>
        <v>#REF!</v>
      </c>
      <c r="K28" s="183">
        <v>9440</v>
      </c>
      <c r="L28" s="183" t="e">
        <f>#REF!</f>
        <v>#REF!</v>
      </c>
      <c r="M28" s="183">
        <v>13660</v>
      </c>
      <c r="N28" s="184" t="e">
        <f t="shared" si="4"/>
        <v>#REF!</v>
      </c>
      <c r="O28" s="185" t="e">
        <f t="shared" si="5"/>
        <v>#REF!</v>
      </c>
    </row>
    <row r="29" spans="8:15" ht="12.75">
      <c r="H29" s="144">
        <v>3364</v>
      </c>
      <c r="I29" s="144">
        <v>2292</v>
      </c>
      <c r="J29" s="144" t="e">
        <f>#REF!</f>
        <v>#REF!</v>
      </c>
      <c r="K29" s="144" t="s">
        <v>719</v>
      </c>
      <c r="L29" s="144" t="e">
        <f>#REF!</f>
        <v>#REF!</v>
      </c>
      <c r="M29" s="144">
        <v>1172</v>
      </c>
      <c r="N29" s="182" t="e">
        <f t="shared" si="4"/>
        <v>#REF!</v>
      </c>
      <c r="O29" s="146" t="e">
        <f t="shared" si="5"/>
        <v>#REF!</v>
      </c>
    </row>
    <row r="30" spans="8:15" ht="12.75">
      <c r="H30" s="144">
        <v>3365</v>
      </c>
      <c r="I30" s="144">
        <v>1379</v>
      </c>
      <c r="J30" s="144" t="e">
        <f>#REF!</f>
        <v>#REF!</v>
      </c>
      <c r="K30" s="144">
        <v>86</v>
      </c>
      <c r="L30" s="144" t="e">
        <f>#REF!</f>
        <v>#REF!</v>
      </c>
      <c r="M30" s="144" t="s">
        <v>719</v>
      </c>
      <c r="N30" s="182" t="e">
        <f t="shared" si="4"/>
        <v>#REF!</v>
      </c>
      <c r="O30" s="146" t="e">
        <f t="shared" si="5"/>
        <v>#REF!</v>
      </c>
    </row>
    <row r="31" spans="8:15" ht="12.75">
      <c r="H31" s="144">
        <v>3366</v>
      </c>
      <c r="I31" s="144">
        <v>1295</v>
      </c>
      <c r="J31" s="144" t="e">
        <f>#REF!</f>
        <v>#REF!</v>
      </c>
      <c r="K31" s="144">
        <v>83</v>
      </c>
      <c r="L31" s="144" t="e">
        <f>#REF!</f>
        <v>#REF!</v>
      </c>
      <c r="M31" s="144">
        <v>3998</v>
      </c>
      <c r="N31" s="182" t="e">
        <f t="shared" si="4"/>
        <v>#REF!</v>
      </c>
      <c r="O31" s="146" t="e">
        <f t="shared" si="5"/>
        <v>#REF!</v>
      </c>
    </row>
    <row r="32" spans="8:15" ht="12.75">
      <c r="H32" s="144">
        <v>3369</v>
      </c>
      <c r="I32" s="144">
        <v>798</v>
      </c>
      <c r="J32" s="144" t="e">
        <f>#REF!</f>
        <v>#REF!</v>
      </c>
      <c r="K32" s="144">
        <v>644</v>
      </c>
      <c r="L32" s="144" t="e">
        <f>#REF!</f>
        <v>#REF!</v>
      </c>
      <c r="M32" s="144">
        <v>6564</v>
      </c>
      <c r="N32" s="182" t="e">
        <f t="shared" si="4"/>
        <v>#REF!</v>
      </c>
      <c r="O32" s="146" t="e">
        <f t="shared" si="5"/>
        <v>#REF!</v>
      </c>
    </row>
    <row r="33" ht="12.75"/>
    <row r="34" ht="12.75"/>
    <row r="35" spans="2:4" ht="12.75" customHeight="1">
      <c r="B35" s="392" t="s">
        <v>616</v>
      </c>
      <c r="C35" s="393"/>
      <c r="D35" s="394"/>
    </row>
    <row r="36" spans="2:4" ht="12.75" customHeight="1">
      <c r="B36" s="186" t="s">
        <v>595</v>
      </c>
      <c r="C36" s="187" t="s">
        <v>600</v>
      </c>
      <c r="D36" s="192" t="s">
        <v>605</v>
      </c>
    </row>
    <row r="37" spans="2:4" ht="12.75" customHeight="1">
      <c r="B37" s="186" t="s">
        <v>611</v>
      </c>
      <c r="C37" s="187" t="s">
        <v>601</v>
      </c>
      <c r="D37" s="192" t="s">
        <v>606</v>
      </c>
    </row>
    <row r="38" spans="2:4" ht="12.75" customHeight="1">
      <c r="B38" s="186" t="s">
        <v>596</v>
      </c>
      <c r="C38" s="187" t="s">
        <v>608</v>
      </c>
      <c r="D38" s="192" t="s">
        <v>612</v>
      </c>
    </row>
    <row r="39" spans="2:4" ht="12.75" customHeight="1">
      <c r="B39" s="186" t="s">
        <v>597</v>
      </c>
      <c r="C39" s="187" t="s">
        <v>602</v>
      </c>
      <c r="D39" s="192" t="s">
        <v>615</v>
      </c>
    </row>
    <row r="40" spans="2:4" ht="12.75" customHeight="1">
      <c r="B40" s="186" t="s">
        <v>598</v>
      </c>
      <c r="C40" s="187" t="s">
        <v>603</v>
      </c>
      <c r="D40" s="192" t="s">
        <v>610</v>
      </c>
    </row>
    <row r="41" spans="2:4" ht="12.75" customHeight="1">
      <c r="B41" s="186" t="s">
        <v>614</v>
      </c>
      <c r="C41" s="191" t="s">
        <v>609</v>
      </c>
      <c r="D41" s="192" t="s">
        <v>613</v>
      </c>
    </row>
    <row r="42" spans="2:4" ht="12.75" customHeight="1">
      <c r="B42" s="188" t="s">
        <v>599</v>
      </c>
      <c r="C42" s="189" t="s">
        <v>604</v>
      </c>
      <c r="D42" s="190" t="s">
        <v>607</v>
      </c>
    </row>
    <row r="43" ht="12.75" customHeight="1">
      <c r="B43" s="182" t="s">
        <v>776</v>
      </c>
    </row>
  </sheetData>
  <sheetProtection sheet="1" objects="1" scenarios="1"/>
  <mergeCells count="2">
    <mergeCell ref="A1:C1"/>
    <mergeCell ref="B35:D35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K29"/>
  <sheetViews>
    <sheetView showGridLines="0" workbookViewId="0" topLeftCell="A1">
      <selection activeCell="Q4" sqref="Q4"/>
    </sheetView>
  </sheetViews>
  <sheetFormatPr defaultColWidth="9.140625" defaultRowHeight="12.75"/>
  <cols>
    <col min="2" max="2" width="51.140625" style="0" bestFit="1" customWidth="1"/>
    <col min="3" max="3" width="10.7109375" style="370" bestFit="1" customWidth="1"/>
    <col min="4" max="4" width="10.140625" style="221" bestFit="1" customWidth="1"/>
    <col min="5" max="5" width="12.421875" style="222" bestFit="1" customWidth="1"/>
    <col min="6" max="6" width="2.140625" style="223" customWidth="1"/>
    <col min="7" max="7" width="18.8515625" style="224" bestFit="1" customWidth="1"/>
    <col min="8" max="8" width="11.140625" style="0" bestFit="1" customWidth="1"/>
    <col min="9" max="9" width="9.00390625" style="0" bestFit="1" customWidth="1"/>
    <col min="10" max="10" width="6.7109375" style="143" bestFit="1" customWidth="1"/>
    <col min="11" max="11" width="6.7109375" style="10" bestFit="1" customWidth="1"/>
    <col min="12" max="12" width="2.00390625" style="0" customWidth="1"/>
  </cols>
  <sheetData>
    <row r="1" spans="1:10" ht="13.5" thickBot="1">
      <c r="A1" s="216" t="s">
        <v>767</v>
      </c>
      <c r="C1" s="395" t="s">
        <v>773</v>
      </c>
      <c r="D1" s="396"/>
      <c r="E1" s="397"/>
      <c r="F1" s="214"/>
      <c r="G1" s="395" t="s">
        <v>563</v>
      </c>
      <c r="H1" s="396"/>
      <c r="I1" s="397"/>
      <c r="J1" s="214"/>
    </row>
    <row r="2" spans="1:11" ht="38.25">
      <c r="A2" s="332" t="s">
        <v>768</v>
      </c>
      <c r="B2" s="285" t="s">
        <v>539</v>
      </c>
      <c r="C2" s="364" t="s">
        <v>770</v>
      </c>
      <c r="D2" s="278" t="s">
        <v>771</v>
      </c>
      <c r="E2" s="242" t="s">
        <v>769</v>
      </c>
      <c r="F2" s="359"/>
      <c r="G2" s="287" t="s">
        <v>772</v>
      </c>
      <c r="H2" s="277" t="s">
        <v>770</v>
      </c>
      <c r="I2" s="248" t="s">
        <v>771</v>
      </c>
      <c r="K2"/>
    </row>
    <row r="3" spans="1:11" ht="12.75">
      <c r="A3" s="300"/>
      <c r="B3" s="309" t="s">
        <v>540</v>
      </c>
      <c r="C3" s="365">
        <v>14666034</v>
      </c>
      <c r="D3" s="342"/>
      <c r="E3" s="343"/>
      <c r="F3" s="314"/>
      <c r="G3" s="315" t="s">
        <v>564</v>
      </c>
      <c r="H3" s="316">
        <v>110634510</v>
      </c>
      <c r="I3" s="268"/>
      <c r="J3"/>
      <c r="K3"/>
    </row>
    <row r="4" spans="1:11" ht="11.25" customHeight="1">
      <c r="A4" s="324" t="s">
        <v>212</v>
      </c>
      <c r="B4" s="318" t="s">
        <v>541</v>
      </c>
      <c r="C4" s="366">
        <v>2671775</v>
      </c>
      <c r="D4" s="345">
        <v>0.1821743356111134</v>
      </c>
      <c r="E4" s="346">
        <v>1.4202249227295805</v>
      </c>
      <c r="F4" s="323"/>
      <c r="G4" s="324" t="s">
        <v>572</v>
      </c>
      <c r="H4" s="325">
        <v>14191251</v>
      </c>
      <c r="I4" s="326">
        <v>0.1282714679171987</v>
      </c>
      <c r="J4"/>
      <c r="K4"/>
    </row>
    <row r="5" spans="1:11" ht="12.75">
      <c r="A5" s="290" t="s">
        <v>746</v>
      </c>
      <c r="B5" s="286" t="s">
        <v>542</v>
      </c>
      <c r="C5" s="367">
        <v>251698</v>
      </c>
      <c r="D5" s="330">
        <v>0.017161967577601415</v>
      </c>
      <c r="E5" s="336">
        <v>1.2854072329633934</v>
      </c>
      <c r="F5" s="1"/>
      <c r="G5" s="290" t="s">
        <v>573</v>
      </c>
      <c r="H5" s="282">
        <v>1477124</v>
      </c>
      <c r="I5" s="249">
        <v>0.013351385566763933</v>
      </c>
      <c r="J5"/>
      <c r="K5"/>
    </row>
    <row r="6" spans="1:11" ht="12.75">
      <c r="A6" s="290" t="s">
        <v>747</v>
      </c>
      <c r="B6" s="286" t="s">
        <v>543</v>
      </c>
      <c r="C6" s="367">
        <v>19838</v>
      </c>
      <c r="D6" s="330">
        <v>0.0013526492574611514</v>
      </c>
      <c r="E6" s="338">
        <v>0.7771224226177543</v>
      </c>
      <c r="F6" s="1"/>
      <c r="G6" s="290" t="s">
        <v>574</v>
      </c>
      <c r="H6" s="282">
        <v>192569</v>
      </c>
      <c r="I6" s="249">
        <v>0.0017405870916769098</v>
      </c>
      <c r="J6"/>
      <c r="K6"/>
    </row>
    <row r="7" spans="1:11" ht="12.75">
      <c r="A7" s="290" t="s">
        <v>748</v>
      </c>
      <c r="B7" s="286" t="s">
        <v>544</v>
      </c>
      <c r="C7" s="367">
        <v>4493</v>
      </c>
      <c r="D7" s="330">
        <v>0.0003063541240938075</v>
      </c>
      <c r="E7" s="338">
        <v>0.15653458711359802</v>
      </c>
      <c r="F7" s="1"/>
      <c r="G7" s="290" t="s">
        <v>575</v>
      </c>
      <c r="H7" s="282">
        <v>216523</v>
      </c>
      <c r="I7" s="249">
        <v>0.00195710181208377</v>
      </c>
      <c r="J7"/>
      <c r="K7"/>
    </row>
    <row r="8" spans="1:11" ht="12.75">
      <c r="A8" s="300" t="s">
        <v>749</v>
      </c>
      <c r="B8" s="295" t="s">
        <v>545</v>
      </c>
      <c r="C8" s="368">
        <v>12689</v>
      </c>
      <c r="D8" s="342">
        <v>0.0008651964123361503</v>
      </c>
      <c r="E8" s="350">
        <v>0.5652100401086951</v>
      </c>
      <c r="F8" s="267"/>
      <c r="G8" s="300" t="s">
        <v>565</v>
      </c>
      <c r="H8" s="301">
        <v>169354</v>
      </c>
      <c r="I8" s="268">
        <v>0.001530752023035127</v>
      </c>
      <c r="J8"/>
      <c r="K8"/>
    </row>
    <row r="9" spans="1:11" ht="12.75">
      <c r="A9" s="290" t="s">
        <v>750</v>
      </c>
      <c r="B9" s="286" t="s">
        <v>546</v>
      </c>
      <c r="C9" s="367">
        <v>10607</v>
      </c>
      <c r="D9" s="330">
        <v>0.0007232357432145596</v>
      </c>
      <c r="E9" s="338">
        <v>0.31054184188987366</v>
      </c>
      <c r="F9" s="1"/>
      <c r="G9" s="290" t="s">
        <v>566</v>
      </c>
      <c r="H9" s="282">
        <v>257662</v>
      </c>
      <c r="I9" s="249">
        <v>0.0023289478120344185</v>
      </c>
      <c r="J9"/>
      <c r="K9"/>
    </row>
    <row r="10" spans="1:11" ht="12.75">
      <c r="A10" s="307" t="s">
        <v>751</v>
      </c>
      <c r="B10" s="302" t="s">
        <v>547</v>
      </c>
      <c r="C10" s="366">
        <v>5556</v>
      </c>
      <c r="D10" s="345">
        <v>0.00037883452336193955</v>
      </c>
      <c r="E10" s="352">
        <v>1.0712102403320487</v>
      </c>
      <c r="F10" s="150"/>
      <c r="G10" s="307" t="s">
        <v>567</v>
      </c>
      <c r="H10" s="308">
        <v>39126</v>
      </c>
      <c r="I10" s="274">
        <v>0.0003536509539383326</v>
      </c>
      <c r="J10"/>
      <c r="K10"/>
    </row>
    <row r="11" spans="1:11" ht="12.75">
      <c r="A11" s="290" t="s">
        <v>752</v>
      </c>
      <c r="B11" s="286" t="s">
        <v>548</v>
      </c>
      <c r="C11" s="367">
        <v>79019</v>
      </c>
      <c r="D11" s="330">
        <v>0.005387891504956282</v>
      </c>
      <c r="E11" s="338">
        <v>1.0659843748428544</v>
      </c>
      <c r="F11" s="1"/>
      <c r="G11" s="290" t="s">
        <v>568</v>
      </c>
      <c r="H11" s="282">
        <v>559189</v>
      </c>
      <c r="I11" s="249">
        <v>0.005054381313751017</v>
      </c>
      <c r="J11"/>
      <c r="K11"/>
    </row>
    <row r="12" spans="1:11" ht="12.75">
      <c r="A12" s="290" t="s">
        <v>753</v>
      </c>
      <c r="B12" s="286" t="s">
        <v>549</v>
      </c>
      <c r="C12" s="367">
        <v>93734</v>
      </c>
      <c r="D12" s="330">
        <v>0.006391230239886257</v>
      </c>
      <c r="E12" s="338">
        <v>1.464146722837551</v>
      </c>
      <c r="F12" s="1"/>
      <c r="G12" s="290" t="s">
        <v>569</v>
      </c>
      <c r="H12" s="282">
        <v>482937</v>
      </c>
      <c r="I12" s="249">
        <v>0.0043651569478637365</v>
      </c>
      <c r="J12"/>
      <c r="K12"/>
    </row>
    <row r="13" spans="1:11" ht="12.75">
      <c r="A13" s="290" t="s">
        <v>754</v>
      </c>
      <c r="B13" s="286" t="s">
        <v>550</v>
      </c>
      <c r="C13" s="367">
        <v>121394</v>
      </c>
      <c r="D13" s="330">
        <v>0.008277220685565027</v>
      </c>
      <c r="E13" s="338">
        <v>1.419341334131057</v>
      </c>
      <c r="F13" s="1"/>
      <c r="G13" s="290" t="s">
        <v>570</v>
      </c>
      <c r="H13" s="282">
        <v>645191</v>
      </c>
      <c r="I13" s="249">
        <v>0.005831733696836548</v>
      </c>
      <c r="J13"/>
      <c r="K13"/>
    </row>
    <row r="14" spans="1:11" ht="12.75">
      <c r="A14" s="300" t="s">
        <v>755</v>
      </c>
      <c r="B14" s="295" t="s">
        <v>551</v>
      </c>
      <c r="C14" s="368">
        <v>10973</v>
      </c>
      <c r="D14" s="342">
        <v>0.0007481913651638882</v>
      </c>
      <c r="E14" s="350">
        <v>0.7375417445215077</v>
      </c>
      <c r="F14" s="267"/>
      <c r="G14" s="300" t="s">
        <v>586</v>
      </c>
      <c r="H14" s="301">
        <v>112232</v>
      </c>
      <c r="I14" s="268">
        <v>0.001014439346276311</v>
      </c>
      <c r="J14"/>
      <c r="K14"/>
    </row>
    <row r="15" spans="1:11" ht="12.75">
      <c r="A15" s="290" t="s">
        <v>756</v>
      </c>
      <c r="B15" s="286" t="s">
        <v>552</v>
      </c>
      <c r="C15" s="367">
        <v>135348</v>
      </c>
      <c r="D15" s="330">
        <v>0.009228670818573037</v>
      </c>
      <c r="E15" s="338">
        <v>1.1705575676981008</v>
      </c>
      <c r="F15" s="1"/>
      <c r="G15" s="290" t="s">
        <v>585</v>
      </c>
      <c r="H15" s="282">
        <v>872242</v>
      </c>
      <c r="I15" s="249">
        <v>0.007883995689952438</v>
      </c>
      <c r="J15"/>
      <c r="K15"/>
    </row>
    <row r="16" spans="1:11" ht="12.75">
      <c r="A16" s="307" t="s">
        <v>757</v>
      </c>
      <c r="B16" s="302" t="s">
        <v>553</v>
      </c>
      <c r="C16" s="366">
        <v>180620</v>
      </c>
      <c r="D16" s="345">
        <v>0.012315531247234255</v>
      </c>
      <c r="E16" s="352">
        <v>1.7034196154742312</v>
      </c>
      <c r="F16" s="150"/>
      <c r="G16" s="307" t="s">
        <v>571</v>
      </c>
      <c r="H16" s="308">
        <v>799875</v>
      </c>
      <c r="I16" s="274">
        <v>0.007229886949379538</v>
      </c>
      <c r="J16"/>
      <c r="K16"/>
    </row>
    <row r="17" spans="1:11" ht="12.75">
      <c r="A17" s="290" t="s">
        <v>758</v>
      </c>
      <c r="B17" s="286" t="s">
        <v>554</v>
      </c>
      <c r="C17" s="367">
        <v>66846</v>
      </c>
      <c r="D17" s="330">
        <v>0.004557878428483119</v>
      </c>
      <c r="E17" s="338">
        <v>1.000310743807404</v>
      </c>
      <c r="F17" s="1"/>
      <c r="G17" s="290" t="s">
        <v>580</v>
      </c>
      <c r="H17" s="282">
        <v>504102</v>
      </c>
      <c r="I17" s="249">
        <v>0.0045564625359664</v>
      </c>
      <c r="J17"/>
      <c r="K17"/>
    </row>
    <row r="18" spans="1:11" ht="12.75">
      <c r="A18" s="290" t="s">
        <v>759</v>
      </c>
      <c r="B18" s="286" t="s">
        <v>555</v>
      </c>
      <c r="C18" s="367">
        <v>129043</v>
      </c>
      <c r="D18" s="330">
        <v>0.008798765910402226</v>
      </c>
      <c r="E18" s="338">
        <v>2.0940697181340022</v>
      </c>
      <c r="F18" s="1"/>
      <c r="G18" s="290" t="s">
        <v>581</v>
      </c>
      <c r="H18" s="282">
        <v>464859</v>
      </c>
      <c r="I18" s="249">
        <v>0.004201754045821688</v>
      </c>
      <c r="J18"/>
      <c r="K18"/>
    </row>
    <row r="19" spans="1:11" ht="12.75">
      <c r="A19" s="290" t="s">
        <v>760</v>
      </c>
      <c r="B19" s="286" t="s">
        <v>556</v>
      </c>
      <c r="C19" s="367">
        <v>345323</v>
      </c>
      <c r="D19" s="330">
        <v>0.023545765678710414</v>
      </c>
      <c r="E19" s="338">
        <v>1.7186109583405536</v>
      </c>
      <c r="F19" s="1"/>
      <c r="G19" s="290" t="s">
        <v>582</v>
      </c>
      <c r="H19" s="282">
        <v>1515744</v>
      </c>
      <c r="I19" s="249">
        <v>0.013700462902578951</v>
      </c>
      <c r="J19"/>
      <c r="K19"/>
    </row>
    <row r="20" spans="1:11" ht="12.75">
      <c r="A20" s="300" t="s">
        <v>761</v>
      </c>
      <c r="B20" s="295" t="s">
        <v>557</v>
      </c>
      <c r="C20" s="368">
        <v>315168</v>
      </c>
      <c r="D20" s="342">
        <v>0.021489654258267776</v>
      </c>
      <c r="E20" s="350">
        <v>2.0534239480307135</v>
      </c>
      <c r="F20" s="267"/>
      <c r="G20" s="300" t="s">
        <v>583</v>
      </c>
      <c r="H20" s="301">
        <v>1157821</v>
      </c>
      <c r="I20" s="268">
        <v>0.010465278871845684</v>
      </c>
      <c r="J20"/>
      <c r="K20"/>
    </row>
    <row r="21" spans="1:11" ht="12.75">
      <c r="A21" s="290" t="s">
        <v>762</v>
      </c>
      <c r="B21" s="286" t="s">
        <v>558</v>
      </c>
      <c r="C21" s="367">
        <v>121036</v>
      </c>
      <c r="D21" s="330">
        <v>0.008252810541691094</v>
      </c>
      <c r="E21" s="338">
        <v>0.6980263206241013</v>
      </c>
      <c r="F21" s="1"/>
      <c r="G21" s="290" t="s">
        <v>584</v>
      </c>
      <c r="H21" s="282">
        <v>1308039</v>
      </c>
      <c r="I21" s="249">
        <v>0.011823064973126378</v>
      </c>
      <c r="J21"/>
      <c r="K21"/>
    </row>
    <row r="22" spans="1:11" ht="12.75">
      <c r="A22" s="307" t="s">
        <v>763</v>
      </c>
      <c r="B22" s="302" t="s">
        <v>559</v>
      </c>
      <c r="C22" s="366">
        <v>89990</v>
      </c>
      <c r="D22" s="345">
        <v>0.0061359465006013214</v>
      </c>
      <c r="E22" s="352">
        <v>1.5651274735384255</v>
      </c>
      <c r="F22" s="150"/>
      <c r="G22" s="307" t="s">
        <v>576</v>
      </c>
      <c r="H22" s="308">
        <v>433733</v>
      </c>
      <c r="I22" s="274">
        <v>0.003920413259840894</v>
      </c>
      <c r="J22"/>
      <c r="K22"/>
    </row>
    <row r="23" spans="1:11" ht="12.75">
      <c r="A23" s="300" t="s">
        <v>764</v>
      </c>
      <c r="B23" s="295" t="s">
        <v>560</v>
      </c>
      <c r="C23" s="368">
        <v>480218</v>
      </c>
      <c r="D23" s="342">
        <v>0.0327435488012642</v>
      </c>
      <c r="E23" s="350">
        <v>2.0466419458074703</v>
      </c>
      <c r="F23" s="267"/>
      <c r="G23" s="300" t="s">
        <v>577</v>
      </c>
      <c r="H23" s="301">
        <v>1770005</v>
      </c>
      <c r="I23" s="268">
        <v>0.015998669854460423</v>
      </c>
      <c r="J23"/>
      <c r="K23"/>
    </row>
    <row r="24" spans="1:11" ht="12.75">
      <c r="A24" s="290" t="s">
        <v>765</v>
      </c>
      <c r="B24" s="286" t="s">
        <v>561</v>
      </c>
      <c r="C24" s="367">
        <v>97620</v>
      </c>
      <c r="D24" s="330">
        <v>0.006656196215009457</v>
      </c>
      <c r="E24" s="338">
        <v>1.303300184788845</v>
      </c>
      <c r="F24" s="1"/>
      <c r="G24" s="290" t="s">
        <v>578</v>
      </c>
      <c r="H24" s="282">
        <v>565031</v>
      </c>
      <c r="I24" s="249">
        <v>0.005107185813902009</v>
      </c>
      <c r="J24"/>
      <c r="K24"/>
    </row>
    <row r="25" spans="1:11" ht="12.75">
      <c r="A25" s="307" t="s">
        <v>766</v>
      </c>
      <c r="B25" s="302" t="s">
        <v>562</v>
      </c>
      <c r="C25" s="366">
        <v>100563</v>
      </c>
      <c r="D25" s="345">
        <v>0.0068568639619954515</v>
      </c>
      <c r="E25" s="352">
        <v>1.1708848935577518</v>
      </c>
      <c r="F25" s="150"/>
      <c r="G25" s="307" t="s">
        <v>579</v>
      </c>
      <c r="H25" s="308">
        <v>647891</v>
      </c>
      <c r="I25" s="274">
        <v>0.005856138378522217</v>
      </c>
      <c r="J25"/>
      <c r="K25"/>
    </row>
    <row r="26" spans="1:11" ht="12.75">
      <c r="A26" s="290"/>
      <c r="B26" s="286"/>
      <c r="C26" s="367"/>
      <c r="D26" s="331"/>
      <c r="E26" s="357"/>
      <c r="F26" s="224"/>
      <c r="G26" s="290"/>
      <c r="H26" s="279"/>
      <c r="I26" s="353"/>
      <c r="J26" s="10"/>
      <c r="K26"/>
    </row>
    <row r="27" spans="1:9" ht="13.5" thickBot="1">
      <c r="A27" s="333" t="s">
        <v>421</v>
      </c>
      <c r="B27" s="356" t="s">
        <v>561</v>
      </c>
      <c r="C27" s="369">
        <v>97620</v>
      </c>
      <c r="D27" s="354"/>
      <c r="E27" s="358"/>
      <c r="F27" s="360"/>
      <c r="G27" s="361"/>
      <c r="H27" s="283"/>
      <c r="I27" s="355"/>
    </row>
    <row r="28" ht="12.75">
      <c r="A28" t="s">
        <v>775</v>
      </c>
    </row>
    <row r="29" ht="12.75">
      <c r="A29" t="s">
        <v>774</v>
      </c>
    </row>
  </sheetData>
  <mergeCells count="2">
    <mergeCell ref="C1:E1"/>
    <mergeCell ref="G1:I1"/>
  </mergeCells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50"/>
  </sheetPr>
  <dimension ref="B1:Q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144" customWidth="1"/>
    <col min="2" max="2" width="30.7109375" style="144" bestFit="1" customWidth="1"/>
    <col min="3" max="3" width="39.7109375" style="144" bestFit="1" customWidth="1"/>
    <col min="4" max="4" width="47.8515625" style="144" customWidth="1"/>
    <col min="5" max="5" width="2.57421875" style="144" customWidth="1"/>
    <col min="6" max="6" width="22.57421875" style="144" hidden="1" customWidth="1"/>
    <col min="7" max="9" width="0" style="144" hidden="1" customWidth="1"/>
    <col min="10" max="10" width="21.28125" style="144" hidden="1" customWidth="1"/>
    <col min="11" max="11" width="0" style="144" hidden="1" customWidth="1"/>
    <col min="12" max="12" width="0" style="146" hidden="1" customWidth="1"/>
    <col min="13" max="13" width="0" style="144" hidden="1" customWidth="1"/>
    <col min="14" max="16384" width="9.140625" style="144" customWidth="1"/>
  </cols>
  <sheetData>
    <row r="1" spans="2:11" ht="15" customHeight="1">
      <c r="B1" s="391"/>
      <c r="C1" s="391"/>
      <c r="F1" s="145" t="s">
        <v>440</v>
      </c>
      <c r="G1">
        <v>108606</v>
      </c>
      <c r="H1" s="10"/>
      <c r="I1" s="146"/>
      <c r="J1" s="145" t="s">
        <v>444</v>
      </c>
      <c r="K1" s="144">
        <v>29017</v>
      </c>
    </row>
    <row r="2" spans="6:12" ht="15" customHeight="1">
      <c r="F2" s="145" t="s">
        <v>617</v>
      </c>
      <c r="G2">
        <v>12507</v>
      </c>
      <c r="H2" s="10">
        <v>0.11515938345947738</v>
      </c>
      <c r="I2" s="146"/>
      <c r="J2" s="145" t="s">
        <v>639</v>
      </c>
      <c r="K2" s="144">
        <v>3942</v>
      </c>
      <c r="L2" s="146">
        <f>K2/$K$1</f>
        <v>0.13585139745666333</v>
      </c>
    </row>
    <row r="3" spans="6:12" ht="15">
      <c r="F3" s="145" t="s">
        <v>618</v>
      </c>
      <c r="G3">
        <v>4852</v>
      </c>
      <c r="H3" s="10">
        <v>0.04467524814466972</v>
      </c>
      <c r="I3" s="146"/>
      <c r="J3" s="145" t="s">
        <v>640</v>
      </c>
      <c r="K3" s="144">
        <v>4410</v>
      </c>
      <c r="L3" s="146">
        <f>K3/$K$1</f>
        <v>0.15197987386704345</v>
      </c>
    </row>
    <row r="4" spans="6:13" ht="15">
      <c r="F4" s="145" t="s">
        <v>619</v>
      </c>
      <c r="G4">
        <v>16559</v>
      </c>
      <c r="H4" s="10">
        <v>0.15246855606504245</v>
      </c>
      <c r="I4" s="146"/>
      <c r="J4" s="152" t="s">
        <v>641</v>
      </c>
      <c r="K4" s="160">
        <v>11460</v>
      </c>
      <c r="L4" s="161">
        <f>K4/$K$1</f>
        <v>0.39494089671571836</v>
      </c>
      <c r="M4" s="148" t="s">
        <v>675</v>
      </c>
    </row>
    <row r="5" spans="6:17" ht="15">
      <c r="F5" s="145" t="s">
        <v>620</v>
      </c>
      <c r="G5">
        <v>4813</v>
      </c>
      <c r="H5" s="10">
        <v>0.044316151962138374</v>
      </c>
      <c r="I5" s="146"/>
      <c r="J5" s="145" t="s">
        <v>683</v>
      </c>
      <c r="K5" s="144">
        <v>1402</v>
      </c>
      <c r="L5" s="146">
        <f>K5/$K$4</f>
        <v>0.12233856893542758</v>
      </c>
      <c r="Q5" s="145"/>
    </row>
    <row r="6" spans="6:12" ht="15">
      <c r="F6" s="145" t="s">
        <v>621</v>
      </c>
      <c r="G6">
        <v>2664</v>
      </c>
      <c r="H6" s="10">
        <v>0.024529031545218495</v>
      </c>
      <c r="I6" s="146"/>
      <c r="J6" s="145" t="s">
        <v>684</v>
      </c>
      <c r="K6" s="144">
        <v>2118</v>
      </c>
      <c r="L6" s="146">
        <f>K6/$K$4</f>
        <v>0.18481675392670158</v>
      </c>
    </row>
    <row r="7" spans="6:12" ht="15">
      <c r="F7" s="145" t="s">
        <v>622</v>
      </c>
      <c r="G7">
        <v>5632</v>
      </c>
      <c r="H7" s="10">
        <v>0.05185717179529676</v>
      </c>
      <c r="I7" s="146"/>
      <c r="J7" s="145" t="s">
        <v>685</v>
      </c>
      <c r="K7" s="144">
        <v>3212</v>
      </c>
      <c r="L7" s="146">
        <f>K7/$K$4</f>
        <v>0.28027923211169287</v>
      </c>
    </row>
    <row r="8" spans="6:12" ht="15">
      <c r="F8" s="152" t="s">
        <v>623</v>
      </c>
      <c r="G8" s="153">
        <v>27947</v>
      </c>
      <c r="H8" s="154">
        <v>0.2573246413641972</v>
      </c>
      <c r="I8" s="146" t="s">
        <v>676</v>
      </c>
      <c r="J8" s="147" t="s">
        <v>686</v>
      </c>
      <c r="K8" s="148">
        <v>4728</v>
      </c>
      <c r="L8" s="149">
        <f>K8/$K$4</f>
        <v>0.41256544502617803</v>
      </c>
    </row>
    <row r="9" spans="6:12" ht="15">
      <c r="F9" s="145" t="s">
        <v>665</v>
      </c>
      <c r="G9" s="144">
        <v>15741</v>
      </c>
      <c r="H9" s="146">
        <f>G9/$G$8</f>
        <v>0.5632447132071421</v>
      </c>
      <c r="I9" s="146">
        <f>G9/$G$1</f>
        <v>0.14493674382630795</v>
      </c>
      <c r="J9" s="145" t="s">
        <v>642</v>
      </c>
      <c r="K9" s="144">
        <v>9205</v>
      </c>
      <c r="L9" s="146">
        <f>K9/$K$1</f>
        <v>0.31722783196057486</v>
      </c>
    </row>
    <row r="10" spans="6:10" ht="15">
      <c r="F10" s="147" t="s">
        <v>666</v>
      </c>
      <c r="G10" s="148">
        <v>12206</v>
      </c>
      <c r="H10" s="149">
        <f>G10/$G$8</f>
        <v>0.4367552867928579</v>
      </c>
      <c r="I10" s="146">
        <f>G10/$G$1</f>
        <v>0.11238789753788925</v>
      </c>
      <c r="J10" s="145"/>
    </row>
    <row r="11" spans="6:11" ht="15">
      <c r="F11" s="145" t="s">
        <v>624</v>
      </c>
      <c r="G11">
        <v>11892</v>
      </c>
      <c r="H11" s="10">
        <v>0.10949671288879068</v>
      </c>
      <c r="I11" s="146"/>
      <c r="J11" s="145" t="s">
        <v>436</v>
      </c>
      <c r="K11" s="144">
        <v>50996</v>
      </c>
    </row>
    <row r="12" spans="6:12" ht="15">
      <c r="F12" s="147" t="s">
        <v>625</v>
      </c>
      <c r="G12" s="150">
        <v>21741</v>
      </c>
      <c r="H12" s="151">
        <v>0.20018231036959283</v>
      </c>
      <c r="I12" s="146"/>
      <c r="J12" s="145" t="s">
        <v>643</v>
      </c>
      <c r="K12" s="144">
        <v>5251</v>
      </c>
      <c r="L12" s="146">
        <f aca="true" t="shared" si="0" ref="L12:L18">K12/$K$11</f>
        <v>0.10296886030276885</v>
      </c>
    </row>
    <row r="13" spans="6:12" ht="15">
      <c r="F13" s="145" t="s">
        <v>667</v>
      </c>
      <c r="G13" s="144">
        <v>7682</v>
      </c>
      <c r="H13" s="146">
        <f>G13/$G$12</f>
        <v>0.3533416126213146</v>
      </c>
      <c r="I13" s="146">
        <f>G13/$G$1</f>
        <v>0.07073274036425244</v>
      </c>
      <c r="J13" s="145" t="s">
        <v>644</v>
      </c>
      <c r="K13" s="144">
        <v>3492</v>
      </c>
      <c r="L13" s="146">
        <f t="shared" si="0"/>
        <v>0.06847595889873716</v>
      </c>
    </row>
    <row r="14" spans="6:12" ht="15">
      <c r="F14" s="145" t="s">
        <v>668</v>
      </c>
      <c r="G14" s="144">
        <v>14060</v>
      </c>
      <c r="H14" s="146">
        <f>G14/$G$12</f>
        <v>0.6467043834230256</v>
      </c>
      <c r="I14" s="146">
        <f>G14/$G$1</f>
        <v>0.1294587775997643</v>
      </c>
      <c r="J14" s="145" t="s">
        <v>645</v>
      </c>
      <c r="K14" s="144">
        <v>797</v>
      </c>
      <c r="L14" s="146">
        <f t="shared" si="0"/>
        <v>0.01562867675896149</v>
      </c>
    </row>
    <row r="15" spans="10:13" ht="15">
      <c r="J15" s="155" t="s">
        <v>646</v>
      </c>
      <c r="K15" s="158">
        <v>20143</v>
      </c>
      <c r="L15" s="159">
        <f t="shared" si="0"/>
        <v>0.39499176405992625</v>
      </c>
      <c r="M15" s="144" t="s">
        <v>674</v>
      </c>
    </row>
    <row r="16" spans="6:12" ht="15">
      <c r="F16" s="145" t="s">
        <v>442</v>
      </c>
      <c r="G16">
        <v>90585</v>
      </c>
      <c r="H16" s="10"/>
      <c r="J16" s="145" t="s">
        <v>647</v>
      </c>
      <c r="K16" s="144">
        <v>5665</v>
      </c>
      <c r="L16" s="146">
        <f t="shared" si="0"/>
        <v>0.11108714408973253</v>
      </c>
    </row>
    <row r="17" spans="6:12" ht="15">
      <c r="F17" s="152" t="s">
        <v>626</v>
      </c>
      <c r="G17" s="153">
        <v>26308</v>
      </c>
      <c r="H17" s="154">
        <v>0.2904233592758183</v>
      </c>
      <c r="I17" s="144" t="s">
        <v>677</v>
      </c>
      <c r="J17" s="145" t="s">
        <v>648</v>
      </c>
      <c r="K17" s="144">
        <v>8971</v>
      </c>
      <c r="L17" s="146">
        <f t="shared" si="0"/>
        <v>0.1759157580986744</v>
      </c>
    </row>
    <row r="18" spans="6:12" ht="15">
      <c r="F18" s="145" t="s">
        <v>669</v>
      </c>
      <c r="G18" s="144">
        <v>6995</v>
      </c>
      <c r="H18" s="146">
        <f>G18/$G$17</f>
        <v>0.2658887030561046</v>
      </c>
      <c r="I18" s="146">
        <f>G18/$G$16</f>
        <v>0.07722029033504443</v>
      </c>
      <c r="J18" s="145" t="s">
        <v>649</v>
      </c>
      <c r="K18" s="144">
        <v>6677</v>
      </c>
      <c r="L18" s="146">
        <f t="shared" si="0"/>
        <v>0.1309318377911993</v>
      </c>
    </row>
    <row r="19" spans="6:10" ht="15">
      <c r="F19" s="145" t="s">
        <v>670</v>
      </c>
      <c r="G19" s="144">
        <v>18620</v>
      </c>
      <c r="H19" s="146">
        <f>G19/$G$17</f>
        <v>0.7077694997719325</v>
      </c>
      <c r="I19" s="146">
        <f>G19/$G$16</f>
        <v>0.20555279571673013</v>
      </c>
      <c r="J19" s="145"/>
    </row>
    <row r="20" spans="6:11" ht="15">
      <c r="F20" s="147" t="s">
        <v>671</v>
      </c>
      <c r="G20" s="148">
        <v>694</v>
      </c>
      <c r="H20" s="149">
        <f>G20/$G$17</f>
        <v>0.026379808423293294</v>
      </c>
      <c r="I20" s="146">
        <f>G20/$G$16</f>
        <v>0.007661312579345366</v>
      </c>
      <c r="J20" s="145" t="s">
        <v>437</v>
      </c>
      <c r="K20" s="144">
        <v>48324</v>
      </c>
    </row>
    <row r="21" spans="6:13" ht="15">
      <c r="F21" s="145" t="s">
        <v>627</v>
      </c>
      <c r="G21">
        <v>5947</v>
      </c>
      <c r="H21" s="10">
        <v>0.06565104597891483</v>
      </c>
      <c r="J21" s="155" t="s">
        <v>650</v>
      </c>
      <c r="K21" s="158">
        <v>41399</v>
      </c>
      <c r="L21" s="159">
        <f>K21/$K$20</f>
        <v>0.8566964655243772</v>
      </c>
      <c r="M21" s="144" t="s">
        <v>673</v>
      </c>
    </row>
    <row r="22" spans="6:12" ht="15">
      <c r="F22" s="145" t="s">
        <v>628</v>
      </c>
      <c r="G22">
        <v>6658</v>
      </c>
      <c r="H22" s="10">
        <v>0.07350002759838825</v>
      </c>
      <c r="J22" s="145" t="s">
        <v>651</v>
      </c>
      <c r="K22" s="144">
        <v>6926</v>
      </c>
      <c r="L22" s="146">
        <f>K22/$K$20</f>
        <v>0.1433242281268107</v>
      </c>
    </row>
    <row r="23" spans="6:10" ht="15">
      <c r="F23" s="145" t="s">
        <v>629</v>
      </c>
      <c r="G23">
        <v>6407</v>
      </c>
      <c r="H23" s="10">
        <v>0.07072914941767401</v>
      </c>
      <c r="J23" s="145"/>
    </row>
    <row r="24" spans="4:11" ht="15">
      <c r="D24" s="145"/>
      <c r="F24" s="145" t="s">
        <v>630</v>
      </c>
      <c r="G24">
        <v>17428</v>
      </c>
      <c r="H24" s="10">
        <v>0.19239388419716288</v>
      </c>
      <c r="J24" s="145" t="s">
        <v>441</v>
      </c>
      <c r="K24" s="144">
        <v>31489</v>
      </c>
    </row>
    <row r="25" spans="6:12" ht="15">
      <c r="F25" s="145" t="s">
        <v>631</v>
      </c>
      <c r="G25">
        <v>8050</v>
      </c>
      <c r="H25" s="10">
        <v>0.08886681017828559</v>
      </c>
      <c r="J25" s="145" t="s">
        <v>652</v>
      </c>
      <c r="K25" s="144">
        <v>10903</v>
      </c>
      <c r="L25" s="146">
        <f>K25/$K$24</f>
        <v>0.34624789609069834</v>
      </c>
    </row>
    <row r="26" spans="6:12" ht="15">
      <c r="F26" s="145" t="s">
        <v>632</v>
      </c>
      <c r="G26">
        <v>19787</v>
      </c>
      <c r="H26" s="10">
        <v>0.21843572335375613</v>
      </c>
      <c r="J26" s="147" t="s">
        <v>653</v>
      </c>
      <c r="K26" s="148">
        <v>20587</v>
      </c>
      <c r="L26" s="149">
        <f>K26/$K$24</f>
        <v>0.6537838610308362</v>
      </c>
    </row>
    <row r="27" spans="6:12" ht="15">
      <c r="F27" s="145"/>
      <c r="G27"/>
      <c r="H27" s="10"/>
      <c r="J27" s="145" t="s">
        <v>654</v>
      </c>
      <c r="K27" s="144">
        <v>978</v>
      </c>
      <c r="L27" s="146">
        <f>K27/$K$26</f>
        <v>0.04750570748530626</v>
      </c>
    </row>
    <row r="28" spans="6:12" ht="16.5" customHeight="1">
      <c r="F28" s="145" t="s">
        <v>426</v>
      </c>
      <c r="G28">
        <v>77274</v>
      </c>
      <c r="H28" s="10"/>
      <c r="J28" s="145" t="s">
        <v>655</v>
      </c>
      <c r="K28" s="144">
        <v>2756</v>
      </c>
      <c r="L28" s="146">
        <f>K28/$K$26</f>
        <v>0.1338708893962209</v>
      </c>
    </row>
    <row r="29" spans="6:10" ht="16.5" customHeight="1">
      <c r="F29" s="145"/>
      <c r="G29"/>
      <c r="H29" s="10"/>
      <c r="J29" s="145"/>
    </row>
    <row r="30" spans="2:12" ht="12.75" customHeight="1">
      <c r="B30" s="392" t="s">
        <v>616</v>
      </c>
      <c r="C30" s="393"/>
      <c r="D30" s="394"/>
      <c r="F30" s="145" t="s">
        <v>633</v>
      </c>
      <c r="G30">
        <v>1804</v>
      </c>
      <c r="H30" s="10">
        <v>0.023345497838859124</v>
      </c>
      <c r="J30" s="145" t="s">
        <v>656</v>
      </c>
      <c r="K30" s="144">
        <v>1247</v>
      </c>
      <c r="L30" s="146">
        <f>K30/$K$26</f>
        <v>0.06057220576091708</v>
      </c>
    </row>
    <row r="31" spans="2:12" ht="12.75" customHeight="1">
      <c r="B31" s="201" t="s">
        <v>595</v>
      </c>
      <c r="C31" s="202" t="s">
        <v>600</v>
      </c>
      <c r="D31" s="200" t="s">
        <v>605</v>
      </c>
      <c r="F31" s="145" t="s">
        <v>634</v>
      </c>
      <c r="G31">
        <v>10085</v>
      </c>
      <c r="H31" s="10">
        <v>0.1305096151357507</v>
      </c>
      <c r="J31" s="145" t="s">
        <v>657</v>
      </c>
      <c r="K31" s="144">
        <v>1604</v>
      </c>
      <c r="L31" s="146">
        <f>K31/$K$26</f>
        <v>0.07791324622334483</v>
      </c>
    </row>
    <row r="32" spans="2:12" ht="12.75" customHeight="1">
      <c r="B32" s="201" t="s">
        <v>611</v>
      </c>
      <c r="C32" s="202" t="s">
        <v>601</v>
      </c>
      <c r="D32" s="200" t="s">
        <v>606</v>
      </c>
      <c r="F32" s="145" t="s">
        <v>635</v>
      </c>
      <c r="G32">
        <v>8395</v>
      </c>
      <c r="H32" s="10">
        <v>0.10863938711597691</v>
      </c>
      <c r="J32" s="145" t="s">
        <v>658</v>
      </c>
      <c r="K32" s="144">
        <v>3902</v>
      </c>
      <c r="L32" s="146">
        <f>K32/$K$26</f>
        <v>0.18953708651090495</v>
      </c>
    </row>
    <row r="33" spans="2:12" ht="12.75" customHeight="1">
      <c r="B33" s="201" t="s">
        <v>596</v>
      </c>
      <c r="C33" s="202" t="s">
        <v>608</v>
      </c>
      <c r="D33" s="200" t="s">
        <v>612</v>
      </c>
      <c r="F33" s="145" t="s">
        <v>636</v>
      </c>
      <c r="G33">
        <v>6251</v>
      </c>
      <c r="H33" s="10">
        <v>0.08089396174651241</v>
      </c>
      <c r="J33" s="147" t="s">
        <v>659</v>
      </c>
      <c r="K33" s="148">
        <v>10100</v>
      </c>
      <c r="L33" s="149">
        <f>K33/$K$26</f>
        <v>0.490600864623306</v>
      </c>
    </row>
    <row r="34" spans="2:13" ht="12.75" customHeight="1">
      <c r="B34" s="201" t="s">
        <v>597</v>
      </c>
      <c r="C34" s="202" t="s">
        <v>602</v>
      </c>
      <c r="D34" s="200" t="s">
        <v>615</v>
      </c>
      <c r="F34" s="145" t="s">
        <v>637</v>
      </c>
      <c r="G34">
        <v>4810</v>
      </c>
      <c r="H34" s="10">
        <v>0.06224603359474079</v>
      </c>
      <c r="J34" s="145" t="s">
        <v>660</v>
      </c>
      <c r="K34" s="144">
        <v>4281</v>
      </c>
      <c r="L34" s="146">
        <f>K34/$K$33</f>
        <v>0.42386138613861385</v>
      </c>
      <c r="M34" s="144" t="s">
        <v>672</v>
      </c>
    </row>
    <row r="35" spans="2:12" ht="12.75" customHeight="1">
      <c r="B35" s="201" t="s">
        <v>598</v>
      </c>
      <c r="C35" s="202" t="s">
        <v>603</v>
      </c>
      <c r="D35" s="200" t="s">
        <v>610</v>
      </c>
      <c r="F35" s="147" t="s">
        <v>638</v>
      </c>
      <c r="G35" s="362">
        <v>17191</v>
      </c>
      <c r="H35" s="363">
        <v>0.2224681005254031</v>
      </c>
      <c r="I35" s="148" t="s">
        <v>678</v>
      </c>
      <c r="J35" s="145" t="s">
        <v>661</v>
      </c>
      <c r="K35" s="144">
        <v>630</v>
      </c>
      <c r="L35" s="146">
        <f>K35/$K$33</f>
        <v>0.062376237623762376</v>
      </c>
    </row>
    <row r="36" spans="2:12" ht="12.75" customHeight="1">
      <c r="B36" s="201" t="s">
        <v>614</v>
      </c>
      <c r="C36" s="203" t="s">
        <v>609</v>
      </c>
      <c r="D36" s="200" t="s">
        <v>613</v>
      </c>
      <c r="F36" s="145" t="s">
        <v>679</v>
      </c>
      <c r="G36" s="144">
        <v>8416</v>
      </c>
      <c r="H36" s="146">
        <f>G36/$G$35</f>
        <v>0.4895584899075097</v>
      </c>
      <c r="J36" s="145" t="s">
        <v>662</v>
      </c>
      <c r="K36" s="144">
        <v>533</v>
      </c>
      <c r="L36" s="146">
        <f>K36/$K$33</f>
        <v>0.05277227722772277</v>
      </c>
    </row>
    <row r="37" spans="2:12" ht="12.75" customHeight="1">
      <c r="B37" s="204" t="s">
        <v>599</v>
      </c>
      <c r="C37" s="205" t="s">
        <v>604</v>
      </c>
      <c r="D37" s="206" t="s">
        <v>607</v>
      </c>
      <c r="F37" s="145" t="s">
        <v>680</v>
      </c>
      <c r="G37" s="144">
        <v>8150</v>
      </c>
      <c r="H37" s="146">
        <f>G37/$G$35</f>
        <v>0.4740852771799197</v>
      </c>
      <c r="J37" s="145" t="s">
        <v>663</v>
      </c>
      <c r="K37" s="144">
        <v>1024</v>
      </c>
      <c r="L37" s="146">
        <f>K37/$K$33</f>
        <v>0.10138613861386139</v>
      </c>
    </row>
    <row r="38" spans="2:12" ht="12.75" customHeight="1">
      <c r="B38" s="182" t="s">
        <v>776</v>
      </c>
      <c r="F38" s="145" t="s">
        <v>681</v>
      </c>
      <c r="G38" s="144" t="s">
        <v>682</v>
      </c>
      <c r="H38" s="146"/>
      <c r="J38" s="145" t="s">
        <v>664</v>
      </c>
      <c r="K38" s="144">
        <v>113</v>
      </c>
      <c r="L38" s="146">
        <f>K38/$K$33</f>
        <v>0.011188118811881188</v>
      </c>
    </row>
  </sheetData>
  <sheetProtection sheet="1" objects="1" scenarios="1"/>
  <mergeCells count="2">
    <mergeCell ref="B1:C1"/>
    <mergeCell ref="B30:D30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44"/>
    <pageSetUpPr fitToPage="1"/>
  </sheetPr>
  <dimension ref="A1:K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51.140625" style="0" bestFit="1" customWidth="1"/>
    <col min="3" max="3" width="18.28125" style="0" bestFit="1" customWidth="1"/>
    <col min="4" max="4" width="10.28125" style="370" bestFit="1" customWidth="1"/>
    <col min="5" max="5" width="9.00390625" style="143" bestFit="1" customWidth="1"/>
    <col min="6" max="6" width="12.421875" style="10" bestFit="1" customWidth="1"/>
    <col min="7" max="7" width="2.140625" style="217" customWidth="1"/>
    <col min="8" max="8" width="18.8515625" style="0" bestFit="1" customWidth="1"/>
    <col min="9" max="9" width="11.140625" style="0" bestFit="1" customWidth="1"/>
    <col min="10" max="10" width="9.00390625" style="143" bestFit="1" customWidth="1"/>
    <col min="11" max="11" width="9.00390625" style="10" bestFit="1" customWidth="1"/>
    <col min="12" max="12" width="2.00390625" style="0" customWidth="1"/>
  </cols>
  <sheetData>
    <row r="1" spans="1:10" ht="13.5" thickBot="1">
      <c r="A1" s="216" t="s">
        <v>767</v>
      </c>
      <c r="C1" s="395" t="s">
        <v>415</v>
      </c>
      <c r="D1" s="396"/>
      <c r="E1" s="396"/>
      <c r="F1" s="397"/>
      <c r="H1" s="395" t="s">
        <v>563</v>
      </c>
      <c r="I1" s="396"/>
      <c r="J1" s="397"/>
    </row>
    <row r="2" spans="1:10" s="215" customFormat="1" ht="38.25">
      <c r="A2" s="252" t="s">
        <v>768</v>
      </c>
      <c r="B2" s="258" t="s">
        <v>539</v>
      </c>
      <c r="C2" s="252" t="s">
        <v>772</v>
      </c>
      <c r="D2" s="371" t="s">
        <v>770</v>
      </c>
      <c r="E2" s="255" t="s">
        <v>771</v>
      </c>
      <c r="F2" s="256" t="s">
        <v>769</v>
      </c>
      <c r="G2" s="253"/>
      <c r="H2" s="252" t="s">
        <v>772</v>
      </c>
      <c r="I2" s="254" t="s">
        <v>770</v>
      </c>
      <c r="J2" s="257" t="s">
        <v>771</v>
      </c>
    </row>
    <row r="3" spans="1:11" ht="12.75">
      <c r="A3" s="227"/>
      <c r="B3" s="259" t="s">
        <v>540</v>
      </c>
      <c r="C3" s="225" t="s">
        <v>424</v>
      </c>
      <c r="D3" s="372">
        <v>4943698</v>
      </c>
      <c r="E3" s="238"/>
      <c r="F3" s="243"/>
      <c r="G3" s="3"/>
      <c r="H3" s="225" t="s">
        <v>564</v>
      </c>
      <c r="I3" s="235">
        <v>110634510</v>
      </c>
      <c r="J3" s="249"/>
      <c r="K3"/>
    </row>
    <row r="4" spans="1:11" ht="11.25" customHeight="1">
      <c r="A4" s="226" t="s">
        <v>212</v>
      </c>
      <c r="B4" s="260" t="s">
        <v>541</v>
      </c>
      <c r="C4" s="226" t="s">
        <v>425</v>
      </c>
      <c r="D4" s="373">
        <v>688551</v>
      </c>
      <c r="E4" s="239">
        <v>0.139278531981525</v>
      </c>
      <c r="F4" s="244">
        <v>1.0858106969776886</v>
      </c>
      <c r="G4" s="232"/>
      <c r="H4" s="226" t="s">
        <v>572</v>
      </c>
      <c r="I4" s="236">
        <v>14191251</v>
      </c>
      <c r="J4" s="250">
        <v>0.1282714679171987</v>
      </c>
      <c r="K4"/>
    </row>
    <row r="5" spans="1:11" ht="12.75">
      <c r="A5" s="262" t="s">
        <v>746</v>
      </c>
      <c r="B5" s="263" t="s">
        <v>542</v>
      </c>
      <c r="C5" s="262" t="s">
        <v>426</v>
      </c>
      <c r="D5" s="374">
        <v>77274</v>
      </c>
      <c r="E5" s="265">
        <v>0.01563080916350473</v>
      </c>
      <c r="F5" s="266">
        <v>1.170725621347873</v>
      </c>
      <c r="G5" s="267"/>
      <c r="H5" s="262" t="s">
        <v>573</v>
      </c>
      <c r="I5" s="264">
        <v>1477124</v>
      </c>
      <c r="J5" s="268">
        <v>0.013351385566763933</v>
      </c>
      <c r="K5"/>
    </row>
    <row r="6" spans="1:11" ht="12.75">
      <c r="A6" s="227" t="s">
        <v>747</v>
      </c>
      <c r="B6" s="261" t="s">
        <v>543</v>
      </c>
      <c r="C6" s="227" t="s">
        <v>427</v>
      </c>
      <c r="D6" s="375">
        <v>7414</v>
      </c>
      <c r="E6" s="240">
        <v>0.0014996870763545832</v>
      </c>
      <c r="F6" s="245">
        <v>0.8615984132743167</v>
      </c>
      <c r="G6" s="1"/>
      <c r="H6" s="227" t="s">
        <v>574</v>
      </c>
      <c r="I6" s="237">
        <v>192569</v>
      </c>
      <c r="J6" s="249">
        <v>0.0017405870916769098</v>
      </c>
      <c r="K6"/>
    </row>
    <row r="7" spans="1:11" ht="12.75">
      <c r="A7" s="269" t="s">
        <v>748</v>
      </c>
      <c r="B7" s="270" t="s">
        <v>544</v>
      </c>
      <c r="C7" s="269" t="s">
        <v>428</v>
      </c>
      <c r="D7" s="376">
        <v>1341</v>
      </c>
      <c r="E7" s="272">
        <v>0.00027125443342210627</v>
      </c>
      <c r="F7" s="273">
        <v>0.1386000624736511</v>
      </c>
      <c r="G7" s="150"/>
      <c r="H7" s="269" t="s">
        <v>575</v>
      </c>
      <c r="I7" s="271">
        <v>216523</v>
      </c>
      <c r="J7" s="274">
        <v>0.00195710181208377</v>
      </c>
      <c r="K7"/>
    </row>
    <row r="8" spans="1:11" ht="12.75">
      <c r="A8" s="227" t="s">
        <v>749</v>
      </c>
      <c r="B8" s="261" t="s">
        <v>545</v>
      </c>
      <c r="C8" s="227" t="s">
        <v>429</v>
      </c>
      <c r="D8" s="375">
        <v>4002</v>
      </c>
      <c r="E8" s="240">
        <v>0.0008095154679755923</v>
      </c>
      <c r="F8" s="245">
        <v>0.5288351449443199</v>
      </c>
      <c r="G8" s="1"/>
      <c r="H8" s="227" t="s">
        <v>565</v>
      </c>
      <c r="I8" s="237">
        <v>169354</v>
      </c>
      <c r="J8" s="249">
        <v>0.001530752023035127</v>
      </c>
      <c r="K8"/>
    </row>
    <row r="9" spans="1:11" ht="12.75">
      <c r="A9" s="227" t="s">
        <v>750</v>
      </c>
      <c r="B9" s="261" t="s">
        <v>546</v>
      </c>
      <c r="C9" s="227" t="s">
        <v>430</v>
      </c>
      <c r="D9" s="375">
        <v>5184</v>
      </c>
      <c r="E9" s="240">
        <v>0.0010486077426250552</v>
      </c>
      <c r="F9" s="245">
        <v>0.4502495664379268</v>
      </c>
      <c r="G9" s="1"/>
      <c r="H9" s="227" t="s">
        <v>566</v>
      </c>
      <c r="I9" s="237">
        <v>257662</v>
      </c>
      <c r="J9" s="249">
        <v>0.0023289478120344185</v>
      </c>
      <c r="K9"/>
    </row>
    <row r="10" spans="1:11" ht="12.75">
      <c r="A10" s="227" t="s">
        <v>751</v>
      </c>
      <c r="B10" s="261" t="s">
        <v>547</v>
      </c>
      <c r="C10" s="227" t="s">
        <v>431</v>
      </c>
      <c r="D10" s="375">
        <v>2004</v>
      </c>
      <c r="E10" s="240">
        <v>0.0004053645671721857</v>
      </c>
      <c r="F10" s="245">
        <v>1.1462278346996078</v>
      </c>
      <c r="G10" s="1"/>
      <c r="H10" s="227" t="s">
        <v>567</v>
      </c>
      <c r="I10" s="237">
        <v>39126</v>
      </c>
      <c r="J10" s="249">
        <v>0.0003536509539383326</v>
      </c>
      <c r="K10"/>
    </row>
    <row r="11" spans="1:11" ht="12.75">
      <c r="A11" s="262" t="s">
        <v>752</v>
      </c>
      <c r="B11" s="263" t="s">
        <v>548</v>
      </c>
      <c r="C11" s="262" t="s">
        <v>432</v>
      </c>
      <c r="D11" s="374">
        <v>9203</v>
      </c>
      <c r="E11" s="265">
        <v>0.0018615619319788546</v>
      </c>
      <c r="F11" s="266">
        <v>0.36830658718096015</v>
      </c>
      <c r="G11" s="267"/>
      <c r="H11" s="262" t="s">
        <v>568</v>
      </c>
      <c r="I11" s="264">
        <v>559189</v>
      </c>
      <c r="J11" s="268">
        <v>0.005054381313751017</v>
      </c>
      <c r="K11"/>
    </row>
    <row r="12" spans="1:11" ht="12.75">
      <c r="A12" s="227" t="s">
        <v>753</v>
      </c>
      <c r="B12" s="261" t="s">
        <v>549</v>
      </c>
      <c r="C12" s="227" t="s">
        <v>433</v>
      </c>
      <c r="D12" s="375">
        <v>25441</v>
      </c>
      <c r="E12" s="240">
        <v>0.005146147681351086</v>
      </c>
      <c r="F12" s="245">
        <v>1.1789146971839257</v>
      </c>
      <c r="G12" s="1"/>
      <c r="H12" s="227" t="s">
        <v>569</v>
      </c>
      <c r="I12" s="237">
        <v>482937</v>
      </c>
      <c r="J12" s="249">
        <v>0.0043651569478637365</v>
      </c>
      <c r="K12"/>
    </row>
    <row r="13" spans="1:11" ht="12.75">
      <c r="A13" s="269" t="s">
        <v>754</v>
      </c>
      <c r="B13" s="270" t="s">
        <v>550</v>
      </c>
      <c r="C13" s="269" t="s">
        <v>434</v>
      </c>
      <c r="D13" s="376">
        <v>42666</v>
      </c>
      <c r="E13" s="272">
        <v>0.008630381548387462</v>
      </c>
      <c r="F13" s="273">
        <v>1.4798998028783539</v>
      </c>
      <c r="G13" s="150"/>
      <c r="H13" s="269" t="s">
        <v>570</v>
      </c>
      <c r="I13" s="271">
        <v>645191</v>
      </c>
      <c r="J13" s="274">
        <v>0.005831733696836548</v>
      </c>
      <c r="K13"/>
    </row>
    <row r="14" spans="1:11" ht="12.75">
      <c r="A14" s="227" t="s">
        <v>755</v>
      </c>
      <c r="B14" s="261" t="s">
        <v>551</v>
      </c>
      <c r="C14" s="227" t="s">
        <v>435</v>
      </c>
      <c r="D14" s="375">
        <v>5473</v>
      </c>
      <c r="E14" s="240">
        <v>0.001107066006054577</v>
      </c>
      <c r="F14" s="245">
        <v>1.091308228646956</v>
      </c>
      <c r="G14" s="1"/>
      <c r="H14" s="227" t="s">
        <v>586</v>
      </c>
      <c r="I14" s="237">
        <v>112232</v>
      </c>
      <c r="J14" s="249">
        <v>0.001014439346276311</v>
      </c>
      <c r="K14"/>
    </row>
    <row r="15" spans="1:11" ht="12.75">
      <c r="A15" s="227" t="s">
        <v>756</v>
      </c>
      <c r="B15" s="261" t="s">
        <v>552</v>
      </c>
      <c r="C15" s="227" t="s">
        <v>436</v>
      </c>
      <c r="D15" s="375">
        <v>50996</v>
      </c>
      <c r="E15" s="240">
        <v>0.010315355023708972</v>
      </c>
      <c r="F15" s="245">
        <v>1.3083917634373037</v>
      </c>
      <c r="G15" s="1"/>
      <c r="H15" s="227" t="s">
        <v>585</v>
      </c>
      <c r="I15" s="237">
        <v>872242</v>
      </c>
      <c r="J15" s="249">
        <v>0.007883995689952438</v>
      </c>
      <c r="K15"/>
    </row>
    <row r="16" spans="1:11" ht="12.75">
      <c r="A16" s="227" t="s">
        <v>757</v>
      </c>
      <c r="B16" s="261" t="s">
        <v>553</v>
      </c>
      <c r="C16" s="227" t="s">
        <v>437</v>
      </c>
      <c r="D16" s="375">
        <v>48324</v>
      </c>
      <c r="E16" s="240">
        <v>0.009774868934146058</v>
      </c>
      <c r="F16" s="245">
        <v>1.3520085448894783</v>
      </c>
      <c r="G16" s="1"/>
      <c r="H16" s="227" t="s">
        <v>571</v>
      </c>
      <c r="I16" s="237">
        <v>799875</v>
      </c>
      <c r="J16" s="249">
        <v>0.007229886949379538</v>
      </c>
      <c r="K16"/>
    </row>
    <row r="17" spans="1:11" ht="12.75">
      <c r="A17" s="262" t="s">
        <v>758</v>
      </c>
      <c r="B17" s="263" t="s">
        <v>554</v>
      </c>
      <c r="C17" s="262" t="s">
        <v>438</v>
      </c>
      <c r="D17" s="374">
        <v>17511</v>
      </c>
      <c r="E17" s="265">
        <v>0.003542085297281509</v>
      </c>
      <c r="F17" s="266">
        <v>0.7773761485630767</v>
      </c>
      <c r="G17" s="267"/>
      <c r="H17" s="262" t="s">
        <v>580</v>
      </c>
      <c r="I17" s="264">
        <v>504102</v>
      </c>
      <c r="J17" s="268">
        <v>0.0045564625359664</v>
      </c>
      <c r="K17"/>
    </row>
    <row r="18" spans="1:11" ht="12.75">
      <c r="A18" s="227" t="s">
        <v>759</v>
      </c>
      <c r="B18" s="261" t="s">
        <v>555</v>
      </c>
      <c r="C18" s="227" t="s">
        <v>439</v>
      </c>
      <c r="D18" s="375">
        <v>25371</v>
      </c>
      <c r="E18" s="240">
        <v>0.005131988240381998</v>
      </c>
      <c r="F18" s="245">
        <v>1.2213918721599981</v>
      </c>
      <c r="G18" s="1"/>
      <c r="H18" s="227" t="s">
        <v>581</v>
      </c>
      <c r="I18" s="237">
        <v>464859</v>
      </c>
      <c r="J18" s="249">
        <v>0.004201754045821688</v>
      </c>
      <c r="K18"/>
    </row>
    <row r="19" spans="1:11" ht="12.75">
      <c r="A19" s="269" t="s">
        <v>760</v>
      </c>
      <c r="B19" s="270" t="s">
        <v>556</v>
      </c>
      <c r="C19" s="269" t="s">
        <v>440</v>
      </c>
      <c r="D19" s="376">
        <v>108606</v>
      </c>
      <c r="E19" s="272">
        <v>0.02196857494126866</v>
      </c>
      <c r="F19" s="273">
        <v>1.6034914365655</v>
      </c>
      <c r="G19" s="150"/>
      <c r="H19" s="269" t="s">
        <v>582</v>
      </c>
      <c r="I19" s="271">
        <v>1515744</v>
      </c>
      <c r="J19" s="274">
        <v>0.013700462902578951</v>
      </c>
      <c r="K19"/>
    </row>
    <row r="20" spans="1:11" ht="12.75">
      <c r="A20" s="227" t="s">
        <v>761</v>
      </c>
      <c r="B20" s="261" t="s">
        <v>557</v>
      </c>
      <c r="C20" s="227" t="s">
        <v>442</v>
      </c>
      <c r="D20" s="375">
        <v>90585</v>
      </c>
      <c r="E20" s="240">
        <v>0.01832332800264094</v>
      </c>
      <c r="F20" s="245">
        <v>1.750868584298833</v>
      </c>
      <c r="G20" s="1"/>
      <c r="H20" s="227" t="s">
        <v>583</v>
      </c>
      <c r="I20" s="237">
        <v>1157821</v>
      </c>
      <c r="J20" s="249">
        <v>0.010465278871845684</v>
      </c>
      <c r="K20"/>
    </row>
    <row r="21" spans="1:11" ht="12.75">
      <c r="A21" s="227" t="s">
        <v>762</v>
      </c>
      <c r="B21" s="261" t="s">
        <v>558</v>
      </c>
      <c r="C21" s="227" t="s">
        <v>443</v>
      </c>
      <c r="D21" s="375">
        <v>43547</v>
      </c>
      <c r="E21" s="240">
        <v>0.008808588226869845</v>
      </c>
      <c r="F21" s="245">
        <v>0.74503424001235</v>
      </c>
      <c r="G21" s="1"/>
      <c r="H21" s="227" t="s">
        <v>584</v>
      </c>
      <c r="I21" s="237">
        <v>1308039</v>
      </c>
      <c r="J21" s="249">
        <v>0.011823064973126378</v>
      </c>
      <c r="K21"/>
    </row>
    <row r="22" spans="1:11" ht="12.75">
      <c r="A22" s="227" t="s">
        <v>763</v>
      </c>
      <c r="B22" s="261" t="s">
        <v>559</v>
      </c>
      <c r="C22" s="227" t="s">
        <v>444</v>
      </c>
      <c r="D22" s="375">
        <v>29017</v>
      </c>
      <c r="E22" s="240">
        <v>0.005869492837143369</v>
      </c>
      <c r="F22" s="245">
        <v>1.4971617653853095</v>
      </c>
      <c r="G22" s="1"/>
      <c r="H22" s="227" t="s">
        <v>576</v>
      </c>
      <c r="I22" s="237">
        <v>433733</v>
      </c>
      <c r="J22" s="249">
        <v>0.003920413259840894</v>
      </c>
      <c r="K22"/>
    </row>
    <row r="23" spans="1:11" ht="12.75">
      <c r="A23" s="262" t="s">
        <v>764</v>
      </c>
      <c r="B23" s="263" t="s">
        <v>560</v>
      </c>
      <c r="C23" s="262" t="s">
        <v>445</v>
      </c>
      <c r="D23" s="374">
        <v>45082</v>
      </c>
      <c r="E23" s="265">
        <v>0.00911908453954914</v>
      </c>
      <c r="F23" s="266">
        <v>0.5699901693394056</v>
      </c>
      <c r="G23" s="267"/>
      <c r="H23" s="262" t="s">
        <v>577</v>
      </c>
      <c r="I23" s="264">
        <v>1770005</v>
      </c>
      <c r="J23" s="268">
        <v>0.015998669854460423</v>
      </c>
      <c r="K23"/>
    </row>
    <row r="24" spans="1:11" ht="12.75">
      <c r="A24" s="227" t="s">
        <v>765</v>
      </c>
      <c r="B24" s="261" t="s">
        <v>561</v>
      </c>
      <c r="C24" s="227" t="s">
        <v>446</v>
      </c>
      <c r="D24" s="375">
        <v>18021</v>
      </c>
      <c r="E24" s="240">
        <v>0.0036452469386277237</v>
      </c>
      <c r="F24" s="245">
        <v>0.7137486419047421</v>
      </c>
      <c r="G24" s="1"/>
      <c r="H24" s="227" t="s">
        <v>578</v>
      </c>
      <c r="I24" s="237">
        <v>565031</v>
      </c>
      <c r="J24" s="249">
        <v>0.005107185813902009</v>
      </c>
      <c r="K24"/>
    </row>
    <row r="25" spans="1:11" ht="12.75">
      <c r="A25" s="269" t="s">
        <v>766</v>
      </c>
      <c r="B25" s="270" t="s">
        <v>562</v>
      </c>
      <c r="C25" s="269" t="s">
        <v>441</v>
      </c>
      <c r="D25" s="376">
        <v>31489</v>
      </c>
      <c r="E25" s="272">
        <v>0.006369523381080317</v>
      </c>
      <c r="F25" s="273">
        <v>1.087666132419441</v>
      </c>
      <c r="G25" s="150"/>
      <c r="H25" s="269" t="s">
        <v>579</v>
      </c>
      <c r="I25" s="271">
        <v>647891</v>
      </c>
      <c r="J25" s="274">
        <v>0.005856138378522217</v>
      </c>
      <c r="K25"/>
    </row>
    <row r="26" spans="1:11" ht="12.75">
      <c r="A26" s="227"/>
      <c r="B26" s="1"/>
      <c r="C26" s="227"/>
      <c r="D26" s="375"/>
      <c r="E26" s="240"/>
      <c r="F26" s="245"/>
      <c r="G26" s="1"/>
      <c r="H26" s="227"/>
      <c r="I26" s="237"/>
      <c r="J26" s="249"/>
      <c r="K26"/>
    </row>
    <row r="27" spans="1:11" ht="13.5" thickBot="1">
      <c r="A27" s="228" t="s">
        <v>421</v>
      </c>
      <c r="B27" s="233" t="s">
        <v>549</v>
      </c>
      <c r="C27" s="228"/>
      <c r="D27" s="377">
        <v>25441</v>
      </c>
      <c r="E27" s="241"/>
      <c r="F27" s="246"/>
      <c r="G27" s="234"/>
      <c r="H27" s="230"/>
      <c r="I27" s="247"/>
      <c r="J27" s="251"/>
      <c r="K27"/>
    </row>
    <row r="28" ht="12.75">
      <c r="A28" t="s">
        <v>774</v>
      </c>
    </row>
  </sheetData>
  <mergeCells count="2">
    <mergeCell ref="C1:F1"/>
    <mergeCell ref="H1:J1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0"/>
  </sheetPr>
  <dimension ref="A1:I38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4.28125" style="0" customWidth="1"/>
    <col min="2" max="2" width="30.7109375" style="0" bestFit="1" customWidth="1"/>
    <col min="3" max="3" width="39.7109375" style="0" bestFit="1" customWidth="1"/>
    <col min="4" max="4" width="50.00390625" style="0" customWidth="1"/>
    <col min="5" max="5" width="2.421875" style="0" customWidth="1"/>
    <col min="7" max="7" width="21.28125" style="0" hidden="1" customWidth="1"/>
    <col min="8" max="8" width="0" style="0" hidden="1" customWidth="1"/>
    <col min="9" max="9" width="0" style="10" hidden="1" customWidth="1"/>
  </cols>
  <sheetData>
    <row r="1" spans="1:9" ht="15" customHeight="1">
      <c r="A1" s="398"/>
      <c r="B1" s="398"/>
      <c r="C1" s="398"/>
      <c r="G1" s="145" t="s">
        <v>687</v>
      </c>
      <c r="H1">
        <v>12778</v>
      </c>
      <c r="I1" s="10">
        <f aca="true" t="shared" si="0" ref="I1:I7">H1/SUM($H$1:$H$7)</f>
        <v>0.0916084166756282</v>
      </c>
    </row>
    <row r="2" spans="7:9" ht="15">
      <c r="G2" s="145" t="s">
        <v>688</v>
      </c>
      <c r="H2">
        <v>37805</v>
      </c>
      <c r="I2" s="10">
        <f t="shared" si="0"/>
        <v>0.27103272753342655</v>
      </c>
    </row>
    <row r="3" spans="7:9" ht="15">
      <c r="G3" s="155" t="s">
        <v>689</v>
      </c>
      <c r="H3" s="156">
        <v>75877</v>
      </c>
      <c r="I3" s="157">
        <f t="shared" si="0"/>
        <v>0.5439796393877477</v>
      </c>
    </row>
    <row r="4" spans="2:9" ht="15">
      <c r="B4" s="2"/>
      <c r="C4" s="2"/>
      <c r="D4" s="2"/>
      <c r="G4" s="145" t="s">
        <v>690</v>
      </c>
      <c r="H4">
        <v>6872</v>
      </c>
      <c r="I4" s="10">
        <f t="shared" si="0"/>
        <v>0.04926694626662365</v>
      </c>
    </row>
    <row r="5" spans="2:9" ht="15">
      <c r="B5" s="2"/>
      <c r="C5" s="2"/>
      <c r="D5" s="2"/>
      <c r="G5" s="145" t="s">
        <v>691</v>
      </c>
      <c r="H5">
        <v>1324</v>
      </c>
      <c r="I5" s="10">
        <f t="shared" si="0"/>
        <v>0.009492060078144604</v>
      </c>
    </row>
    <row r="6" spans="2:9" ht="15">
      <c r="B6" s="2"/>
      <c r="C6" s="2"/>
      <c r="D6" s="2"/>
      <c r="G6" s="145" t="s">
        <v>692</v>
      </c>
      <c r="H6">
        <v>3990</v>
      </c>
      <c r="I6" s="10">
        <f t="shared" si="0"/>
        <v>0.028605226368426714</v>
      </c>
    </row>
    <row r="7" spans="7:9" ht="15">
      <c r="G7" s="145" t="s">
        <v>693</v>
      </c>
      <c r="H7">
        <v>839</v>
      </c>
      <c r="I7" s="10">
        <f t="shared" si="0"/>
        <v>0.006014983690002509</v>
      </c>
    </row>
    <row r="8" ht="15">
      <c r="G8" s="145"/>
    </row>
    <row r="9" spans="7:9" ht="15">
      <c r="G9" s="152" t="s">
        <v>694</v>
      </c>
      <c r="H9" s="153">
        <v>19245</v>
      </c>
      <c r="I9" s="154">
        <f>H9/SUM($H$9:$H$13)</f>
        <v>0.3994561833201876</v>
      </c>
    </row>
    <row r="10" spans="7:9" ht="15">
      <c r="G10" s="145" t="s">
        <v>695</v>
      </c>
      <c r="H10">
        <v>4133</v>
      </c>
      <c r="I10" s="10">
        <f>H10/SUM($H$9:$H$13)</f>
        <v>0.08578604342230894</v>
      </c>
    </row>
    <row r="11" spans="7:9" ht="15">
      <c r="G11" s="145" t="s">
        <v>696</v>
      </c>
      <c r="H11">
        <v>6024</v>
      </c>
      <c r="I11" s="10">
        <f>H11/SUM($H$9:$H$13)</f>
        <v>0.12503632363319359</v>
      </c>
    </row>
    <row r="12" spans="7:9" ht="15">
      <c r="G12" s="145" t="s">
        <v>697</v>
      </c>
      <c r="H12">
        <v>4642</v>
      </c>
      <c r="I12" s="10">
        <f>H12/SUM($H$9:$H$13)</f>
        <v>0.0963510315911827</v>
      </c>
    </row>
    <row r="13" spans="7:9" ht="15">
      <c r="G13" s="145" t="s">
        <v>698</v>
      </c>
      <c r="H13" s="378">
        <v>14134</v>
      </c>
      <c r="I13" s="379">
        <f>H13/SUM($H$9:$H$13)</f>
        <v>0.29337041803312713</v>
      </c>
    </row>
    <row r="14" ht="15">
      <c r="G14" s="145"/>
    </row>
    <row r="15" spans="7:9" ht="15">
      <c r="G15" s="145" t="s">
        <v>699</v>
      </c>
      <c r="H15">
        <v>4286</v>
      </c>
      <c r="I15" s="10">
        <f aca="true" t="shared" si="1" ref="I15:I23">H15/SUM($H$15:$H$23)</f>
        <v>0.07213787996095196</v>
      </c>
    </row>
    <row r="16" spans="7:9" ht="15">
      <c r="G16" s="145" t="s">
        <v>700</v>
      </c>
      <c r="H16">
        <v>1008</v>
      </c>
      <c r="I16" s="10">
        <f t="shared" si="1"/>
        <v>0.016965698320261218</v>
      </c>
    </row>
    <row r="17" spans="7:9" ht="15">
      <c r="G17" s="145" t="s">
        <v>701</v>
      </c>
      <c r="H17">
        <v>13889</v>
      </c>
      <c r="I17" s="10">
        <f t="shared" si="1"/>
        <v>0.23376645235129767</v>
      </c>
    </row>
    <row r="18" spans="7:9" ht="15">
      <c r="G18" s="145" t="s">
        <v>702</v>
      </c>
      <c r="H18">
        <v>3020</v>
      </c>
      <c r="I18" s="10">
        <f t="shared" si="1"/>
        <v>0.050829770761100075</v>
      </c>
    </row>
    <row r="19" spans="7:9" ht="15">
      <c r="G19" s="145" t="s">
        <v>703</v>
      </c>
      <c r="H19">
        <v>2832</v>
      </c>
      <c r="I19" s="10">
        <f t="shared" si="1"/>
        <v>0.04766553337597199</v>
      </c>
    </row>
    <row r="20" spans="7:9" ht="15">
      <c r="G20" s="145" t="s">
        <v>704</v>
      </c>
      <c r="H20">
        <v>2724</v>
      </c>
      <c r="I20" s="10">
        <f t="shared" si="1"/>
        <v>0.04584777998451543</v>
      </c>
    </row>
    <row r="21" spans="7:9" ht="15">
      <c r="G21" s="155" t="s">
        <v>705</v>
      </c>
      <c r="H21" s="156">
        <v>14646</v>
      </c>
      <c r="I21" s="157">
        <f t="shared" si="1"/>
        <v>0.24650755714141448</v>
      </c>
    </row>
    <row r="22" spans="7:9" ht="15">
      <c r="G22" s="145" t="s">
        <v>706</v>
      </c>
      <c r="H22">
        <v>7318</v>
      </c>
      <c r="I22" s="10">
        <f t="shared" si="1"/>
        <v>0.12316962332110278</v>
      </c>
    </row>
    <row r="23" spans="7:9" ht="15">
      <c r="G23" s="145" t="s">
        <v>707</v>
      </c>
      <c r="H23">
        <v>9691</v>
      </c>
      <c r="I23" s="10">
        <f t="shared" si="1"/>
        <v>0.16310970478338438</v>
      </c>
    </row>
    <row r="24" ht="15">
      <c r="G24" s="145"/>
    </row>
    <row r="25" spans="7:9" ht="15">
      <c r="G25" s="155" t="s">
        <v>708</v>
      </c>
      <c r="H25" s="156">
        <v>35487</v>
      </c>
      <c r="I25" s="157">
        <f>H25/SUM($H$25:$H$26)</f>
        <v>0.8195422738504884</v>
      </c>
    </row>
    <row r="26" spans="7:9" ht="15">
      <c r="G26" s="145" t="s">
        <v>709</v>
      </c>
      <c r="H26">
        <v>7814</v>
      </c>
      <c r="I26" s="10">
        <f>H26/SUM($H$25:$H$26)</f>
        <v>0.18045772614951155</v>
      </c>
    </row>
    <row r="27" ht="15">
      <c r="G27" s="145"/>
    </row>
    <row r="30" spans="2:4" ht="12.75">
      <c r="B30" s="399" t="s">
        <v>616</v>
      </c>
      <c r="C30" s="400"/>
      <c r="D30" s="401"/>
    </row>
    <row r="31" spans="2:4" ht="12.75">
      <c r="B31" s="207" t="s">
        <v>595</v>
      </c>
      <c r="C31" s="208" t="s">
        <v>600</v>
      </c>
      <c r="D31" s="209" t="s">
        <v>605</v>
      </c>
    </row>
    <row r="32" spans="2:4" ht="12.75">
      <c r="B32" s="207" t="s">
        <v>611</v>
      </c>
      <c r="C32" s="208" t="s">
        <v>601</v>
      </c>
      <c r="D32" s="209" t="s">
        <v>606</v>
      </c>
    </row>
    <row r="33" spans="2:4" ht="12.75">
      <c r="B33" s="207" t="s">
        <v>596</v>
      </c>
      <c r="C33" s="208" t="s">
        <v>608</v>
      </c>
      <c r="D33" s="209" t="s">
        <v>612</v>
      </c>
    </row>
    <row r="34" spans="2:4" ht="12.75">
      <c r="B34" s="207" t="s">
        <v>597</v>
      </c>
      <c r="C34" s="208" t="s">
        <v>602</v>
      </c>
      <c r="D34" s="209" t="s">
        <v>615</v>
      </c>
    </row>
    <row r="35" spans="2:4" ht="12.75">
      <c r="B35" s="207" t="s">
        <v>598</v>
      </c>
      <c r="C35" s="208" t="s">
        <v>603</v>
      </c>
      <c r="D35" s="209" t="s">
        <v>610</v>
      </c>
    </row>
    <row r="36" spans="2:4" ht="12.75">
      <c r="B36" s="207" t="s">
        <v>614</v>
      </c>
      <c r="C36" s="210" t="s">
        <v>609</v>
      </c>
      <c r="D36" s="209" t="s">
        <v>613</v>
      </c>
    </row>
    <row r="37" spans="2:4" ht="12.75">
      <c r="B37" s="211" t="s">
        <v>599</v>
      </c>
      <c r="C37" s="212" t="s">
        <v>604</v>
      </c>
      <c r="D37" s="213" t="s">
        <v>607</v>
      </c>
    </row>
    <row r="38" ht="12.75">
      <c r="B38" s="182" t="s">
        <v>776</v>
      </c>
    </row>
  </sheetData>
  <sheetProtection sheet="1" objects="1" scenarios="1"/>
  <mergeCells count="2">
    <mergeCell ref="A1:C1"/>
    <mergeCell ref="B30:D30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44"/>
    <pageSetUpPr fitToPage="1"/>
  </sheetPr>
  <dimension ref="A1:K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51.140625" style="0" bestFit="1" customWidth="1"/>
    <col min="3" max="3" width="18.28125" style="0" bestFit="1" customWidth="1"/>
    <col min="4" max="4" width="10.28125" style="4" bestFit="1" customWidth="1"/>
    <col min="5" max="5" width="9.00390625" style="218" bestFit="1" customWidth="1"/>
    <col min="6" max="6" width="12.421875" style="219" bestFit="1" customWidth="1"/>
    <col min="7" max="7" width="2.140625" style="220" customWidth="1"/>
    <col min="8" max="8" width="18.8515625" style="0" bestFit="1" customWidth="1"/>
    <col min="9" max="9" width="11.140625" style="0" bestFit="1" customWidth="1"/>
    <col min="10" max="10" width="9.00390625" style="143" bestFit="1" customWidth="1"/>
    <col min="11" max="11" width="6.7109375" style="10" bestFit="1" customWidth="1"/>
    <col min="12" max="12" width="2.00390625" style="0" customWidth="1"/>
  </cols>
  <sheetData>
    <row r="1" spans="1:10" ht="13.5" thickBot="1">
      <c r="A1" s="216" t="s">
        <v>767</v>
      </c>
      <c r="C1" s="395" t="s">
        <v>416</v>
      </c>
      <c r="D1" s="396"/>
      <c r="E1" s="396"/>
      <c r="F1" s="397"/>
      <c r="H1" s="395" t="s">
        <v>563</v>
      </c>
      <c r="I1" s="396"/>
      <c r="J1" s="397"/>
    </row>
    <row r="2" spans="1:11" ht="38.25">
      <c r="A2" s="276" t="s">
        <v>768</v>
      </c>
      <c r="B2" s="285" t="s">
        <v>539</v>
      </c>
      <c r="C2" s="287" t="s">
        <v>772</v>
      </c>
      <c r="D2" s="277" t="s">
        <v>770</v>
      </c>
      <c r="E2" s="278" t="s">
        <v>771</v>
      </c>
      <c r="F2" s="242" t="s">
        <v>769</v>
      </c>
      <c r="G2" s="231"/>
      <c r="H2" s="287" t="s">
        <v>772</v>
      </c>
      <c r="I2" s="277" t="s">
        <v>770</v>
      </c>
      <c r="J2" s="248" t="s">
        <v>771</v>
      </c>
      <c r="K2"/>
    </row>
    <row r="3" spans="1:11" ht="12.75">
      <c r="A3" s="262"/>
      <c r="B3" s="309" t="s">
        <v>540</v>
      </c>
      <c r="C3" s="310" t="s">
        <v>449</v>
      </c>
      <c r="D3" s="311">
        <v>2475626</v>
      </c>
      <c r="E3" s="312"/>
      <c r="F3" s="313"/>
      <c r="G3" s="314"/>
      <c r="H3" s="315" t="s">
        <v>564</v>
      </c>
      <c r="I3" s="316">
        <v>110634510</v>
      </c>
      <c r="J3" s="268"/>
      <c r="K3"/>
    </row>
    <row r="4" spans="1:11" ht="11.25" customHeight="1">
      <c r="A4" s="317" t="s">
        <v>212</v>
      </c>
      <c r="B4" s="318" t="s">
        <v>541</v>
      </c>
      <c r="C4" s="319" t="s">
        <v>447</v>
      </c>
      <c r="D4" s="320">
        <v>571051</v>
      </c>
      <c r="E4" s="321">
        <v>0.2306693337361944</v>
      </c>
      <c r="F4" s="322">
        <v>1.7982902782799302</v>
      </c>
      <c r="G4" s="323"/>
      <c r="H4" s="324" t="s">
        <v>572</v>
      </c>
      <c r="I4" s="325">
        <v>14191251</v>
      </c>
      <c r="J4" s="326">
        <v>0.1282714679171987</v>
      </c>
      <c r="K4"/>
    </row>
    <row r="5" spans="1:11" ht="12.75">
      <c r="A5" s="262" t="s">
        <v>746</v>
      </c>
      <c r="B5" s="295" t="s">
        <v>542</v>
      </c>
      <c r="C5" s="296" t="s">
        <v>448</v>
      </c>
      <c r="D5" s="297">
        <v>32121</v>
      </c>
      <c r="E5" s="298">
        <v>0.01297490008587727</v>
      </c>
      <c r="F5" s="299">
        <v>0.9718017670148137</v>
      </c>
      <c r="G5" s="267"/>
      <c r="H5" s="300" t="s">
        <v>573</v>
      </c>
      <c r="I5" s="301">
        <v>1477124</v>
      </c>
      <c r="J5" s="268">
        <v>0.013351385566763933</v>
      </c>
      <c r="K5"/>
    </row>
    <row r="6" spans="1:11" ht="12.75">
      <c r="A6" s="227" t="s">
        <v>747</v>
      </c>
      <c r="B6" s="286" t="s">
        <v>543</v>
      </c>
      <c r="C6" s="288" t="s">
        <v>455</v>
      </c>
      <c r="D6" s="280">
        <v>3776</v>
      </c>
      <c r="E6" s="281">
        <v>0.0015252707799966554</v>
      </c>
      <c r="F6" s="289">
        <v>0.8762967318844039</v>
      </c>
      <c r="G6" s="1"/>
      <c r="H6" s="290" t="s">
        <v>574</v>
      </c>
      <c r="I6" s="282">
        <v>192569</v>
      </c>
      <c r="J6" s="249">
        <v>0.0017405870916769098</v>
      </c>
      <c r="K6"/>
    </row>
    <row r="7" spans="1:11" ht="12.75">
      <c r="A7" s="269" t="s">
        <v>748</v>
      </c>
      <c r="B7" s="302" t="s">
        <v>544</v>
      </c>
      <c r="C7" s="303" t="s">
        <v>456</v>
      </c>
      <c r="D7" s="304">
        <v>514</v>
      </c>
      <c r="E7" s="305">
        <v>0.0002076242534211549</v>
      </c>
      <c r="F7" s="306">
        <v>0.1060876098214291</v>
      </c>
      <c r="G7" s="150"/>
      <c r="H7" s="307" t="s">
        <v>575</v>
      </c>
      <c r="I7" s="308">
        <v>216523</v>
      </c>
      <c r="J7" s="274">
        <v>0.00195710181208377</v>
      </c>
      <c r="K7"/>
    </row>
    <row r="8" spans="1:11" ht="12.75">
      <c r="A8" s="227" t="s">
        <v>749</v>
      </c>
      <c r="B8" s="286" t="s">
        <v>545</v>
      </c>
      <c r="C8" s="288" t="s">
        <v>457</v>
      </c>
      <c r="D8" s="280">
        <v>3480</v>
      </c>
      <c r="E8" s="281">
        <v>0.0014057050620731888</v>
      </c>
      <c r="F8" s="289">
        <v>0.9183101122322876</v>
      </c>
      <c r="G8" s="1"/>
      <c r="H8" s="290" t="s">
        <v>565</v>
      </c>
      <c r="I8" s="282">
        <v>169354</v>
      </c>
      <c r="J8" s="249">
        <v>0.001530752023035127</v>
      </c>
      <c r="K8"/>
    </row>
    <row r="9" spans="1:11" ht="12.75">
      <c r="A9" s="227" t="s">
        <v>750</v>
      </c>
      <c r="B9" s="286" t="s">
        <v>546</v>
      </c>
      <c r="C9" s="288" t="s">
        <v>458</v>
      </c>
      <c r="D9" s="280">
        <v>1375</v>
      </c>
      <c r="E9" s="281">
        <v>0.0005554150748134008</v>
      </c>
      <c r="F9" s="289">
        <v>0.23848326353359803</v>
      </c>
      <c r="G9" s="1"/>
      <c r="H9" s="290" t="s">
        <v>566</v>
      </c>
      <c r="I9" s="282">
        <v>257662</v>
      </c>
      <c r="J9" s="249">
        <v>0.0023289478120344185</v>
      </c>
      <c r="K9"/>
    </row>
    <row r="10" spans="1:11" ht="12.75">
      <c r="A10" s="227" t="s">
        <v>751</v>
      </c>
      <c r="B10" s="286" t="s">
        <v>547</v>
      </c>
      <c r="C10" s="288" t="s">
        <v>459</v>
      </c>
      <c r="D10" s="280">
        <v>442</v>
      </c>
      <c r="E10" s="281">
        <v>0.0001785407004127441</v>
      </c>
      <c r="F10" s="289">
        <v>0.5048500461386479</v>
      </c>
      <c r="G10" s="1"/>
      <c r="H10" s="290" t="s">
        <v>567</v>
      </c>
      <c r="I10" s="282">
        <v>39126</v>
      </c>
      <c r="J10" s="249">
        <v>0.0003536509539383326</v>
      </c>
      <c r="K10"/>
    </row>
    <row r="11" spans="1:11" ht="12.75">
      <c r="A11" s="262" t="s">
        <v>752</v>
      </c>
      <c r="B11" s="295" t="s">
        <v>548</v>
      </c>
      <c r="C11" s="296" t="s">
        <v>460</v>
      </c>
      <c r="D11" s="297">
        <v>19973</v>
      </c>
      <c r="E11" s="298">
        <v>0.008067858392180402</v>
      </c>
      <c r="F11" s="299">
        <v>1.596210869613434</v>
      </c>
      <c r="G11" s="267"/>
      <c r="H11" s="300" t="s">
        <v>568</v>
      </c>
      <c r="I11" s="301">
        <v>559189</v>
      </c>
      <c r="J11" s="268">
        <v>0.005054381313751017</v>
      </c>
      <c r="K11"/>
    </row>
    <row r="12" spans="1:11" ht="12.75">
      <c r="A12" s="227" t="s">
        <v>753</v>
      </c>
      <c r="B12" s="286" t="s">
        <v>549</v>
      </c>
      <c r="C12" s="288" t="s">
        <v>461</v>
      </c>
      <c r="D12" s="280">
        <v>11738</v>
      </c>
      <c r="E12" s="281">
        <v>0.004741427016843417</v>
      </c>
      <c r="F12" s="289">
        <v>1.086198520115943</v>
      </c>
      <c r="G12" s="1"/>
      <c r="H12" s="290" t="s">
        <v>569</v>
      </c>
      <c r="I12" s="282">
        <v>482937</v>
      </c>
      <c r="J12" s="249">
        <v>0.0043651569478637365</v>
      </c>
      <c r="K12"/>
    </row>
    <row r="13" spans="1:11" ht="12.75">
      <c r="A13" s="269" t="s">
        <v>754</v>
      </c>
      <c r="B13" s="302" t="s">
        <v>550</v>
      </c>
      <c r="C13" s="303" t="s">
        <v>462</v>
      </c>
      <c r="D13" s="304">
        <v>19325</v>
      </c>
      <c r="E13" s="305">
        <v>0.007806106415104705</v>
      </c>
      <c r="F13" s="306">
        <v>1.338556734738962</v>
      </c>
      <c r="G13" s="150"/>
      <c r="H13" s="307" t="s">
        <v>570</v>
      </c>
      <c r="I13" s="308">
        <v>645191</v>
      </c>
      <c r="J13" s="274">
        <v>0.005831733696836548</v>
      </c>
      <c r="K13"/>
    </row>
    <row r="14" spans="1:11" ht="12.75">
      <c r="A14" s="227" t="s">
        <v>755</v>
      </c>
      <c r="B14" s="286" t="s">
        <v>551</v>
      </c>
      <c r="C14" s="288" t="s">
        <v>463</v>
      </c>
      <c r="D14" s="280">
        <v>3342</v>
      </c>
      <c r="E14" s="281">
        <v>0.0013499615854737348</v>
      </c>
      <c r="F14" s="289">
        <v>1.3307464762965089</v>
      </c>
      <c r="G14" s="1"/>
      <c r="H14" s="290" t="s">
        <v>586</v>
      </c>
      <c r="I14" s="282">
        <v>112232</v>
      </c>
      <c r="J14" s="249">
        <v>0.001014439346276311</v>
      </c>
      <c r="K14"/>
    </row>
    <row r="15" spans="1:11" ht="12.75">
      <c r="A15" s="227" t="s">
        <v>756</v>
      </c>
      <c r="B15" s="286" t="s">
        <v>552</v>
      </c>
      <c r="C15" s="288" t="s">
        <v>464</v>
      </c>
      <c r="D15" s="280">
        <v>32649</v>
      </c>
      <c r="E15" s="281">
        <v>0.013188179474605615</v>
      </c>
      <c r="F15" s="289">
        <v>1.6727786256165718</v>
      </c>
      <c r="G15" s="1"/>
      <c r="H15" s="290" t="s">
        <v>585</v>
      </c>
      <c r="I15" s="282">
        <v>872242</v>
      </c>
      <c r="J15" s="249">
        <v>0.007883995689952438</v>
      </c>
      <c r="K15"/>
    </row>
    <row r="16" spans="1:11" ht="12.75">
      <c r="A16" s="227" t="s">
        <v>757</v>
      </c>
      <c r="B16" s="286" t="s">
        <v>553</v>
      </c>
      <c r="C16" s="288" t="s">
        <v>450</v>
      </c>
      <c r="D16" s="280">
        <v>43300</v>
      </c>
      <c r="E16" s="281">
        <v>0.017490525628669273</v>
      </c>
      <c r="F16" s="289">
        <v>2.4191976653480443</v>
      </c>
      <c r="G16" s="1"/>
      <c r="H16" s="290" t="s">
        <v>571</v>
      </c>
      <c r="I16" s="282">
        <v>799875</v>
      </c>
      <c r="J16" s="249">
        <v>0.007229886949379538</v>
      </c>
      <c r="K16"/>
    </row>
    <row r="17" spans="1:11" ht="12.75">
      <c r="A17" s="262" t="s">
        <v>758</v>
      </c>
      <c r="B17" s="295" t="s">
        <v>554</v>
      </c>
      <c r="C17" s="296" t="s">
        <v>451</v>
      </c>
      <c r="D17" s="297">
        <v>15253</v>
      </c>
      <c r="E17" s="298">
        <v>0.006161269917184583</v>
      </c>
      <c r="F17" s="299">
        <v>1.352204669422968</v>
      </c>
      <c r="G17" s="267"/>
      <c r="H17" s="300" t="s">
        <v>580</v>
      </c>
      <c r="I17" s="301">
        <v>504102</v>
      </c>
      <c r="J17" s="268">
        <v>0.0045564625359664</v>
      </c>
      <c r="K17"/>
    </row>
    <row r="18" spans="1:11" ht="12.75">
      <c r="A18" s="227" t="s">
        <v>759</v>
      </c>
      <c r="B18" s="286" t="s">
        <v>555</v>
      </c>
      <c r="C18" s="288" t="s">
        <v>452</v>
      </c>
      <c r="D18" s="280">
        <v>48177</v>
      </c>
      <c r="E18" s="281">
        <v>0.019460532406752877</v>
      </c>
      <c r="F18" s="289">
        <v>4.631525832908958</v>
      </c>
      <c r="G18" s="1"/>
      <c r="H18" s="290" t="s">
        <v>581</v>
      </c>
      <c r="I18" s="282">
        <v>464859</v>
      </c>
      <c r="J18" s="249">
        <v>0.004201754045821688</v>
      </c>
      <c r="K18"/>
    </row>
    <row r="19" spans="1:11" ht="12.75">
      <c r="A19" s="269" t="s">
        <v>760</v>
      </c>
      <c r="B19" s="302" t="s">
        <v>556</v>
      </c>
      <c r="C19" s="303" t="s">
        <v>453</v>
      </c>
      <c r="D19" s="304">
        <v>59414</v>
      </c>
      <c r="E19" s="305">
        <v>0.0239995863672461</v>
      </c>
      <c r="F19" s="306">
        <v>1.7517354368171356</v>
      </c>
      <c r="G19" s="150"/>
      <c r="H19" s="307" t="s">
        <v>582</v>
      </c>
      <c r="I19" s="308">
        <v>1515744</v>
      </c>
      <c r="J19" s="274">
        <v>0.013700462902578951</v>
      </c>
      <c r="K19"/>
    </row>
    <row r="20" spans="1:11" ht="12.75">
      <c r="A20" s="227" t="s">
        <v>761</v>
      </c>
      <c r="B20" s="286" t="s">
        <v>557</v>
      </c>
      <c r="C20" s="288" t="s">
        <v>454</v>
      </c>
      <c r="D20" s="280">
        <v>45075</v>
      </c>
      <c r="E20" s="281">
        <v>0.018207515997973846</v>
      </c>
      <c r="F20" s="289">
        <v>1.7398022757861513</v>
      </c>
      <c r="G20" s="1"/>
      <c r="H20" s="290" t="s">
        <v>583</v>
      </c>
      <c r="I20" s="282">
        <v>1157821</v>
      </c>
      <c r="J20" s="249">
        <v>0.010465278871845684</v>
      </c>
      <c r="K20"/>
    </row>
    <row r="21" spans="1:11" ht="12.75">
      <c r="A21" s="227" t="s">
        <v>762</v>
      </c>
      <c r="B21" s="286" t="s">
        <v>558</v>
      </c>
      <c r="C21" s="288" t="s">
        <v>465</v>
      </c>
      <c r="D21" s="280">
        <v>21107</v>
      </c>
      <c r="E21" s="281">
        <v>0.008525924352062873</v>
      </c>
      <c r="F21" s="289">
        <v>0.721126406007423</v>
      </c>
      <c r="G21" s="1"/>
      <c r="H21" s="290" t="s">
        <v>584</v>
      </c>
      <c r="I21" s="282">
        <v>1308039</v>
      </c>
      <c r="J21" s="249">
        <v>0.011823064973126378</v>
      </c>
      <c r="K21"/>
    </row>
    <row r="22" spans="1:11" ht="12.75">
      <c r="A22" s="227" t="s">
        <v>763</v>
      </c>
      <c r="B22" s="286" t="s">
        <v>559</v>
      </c>
      <c r="C22" s="288" t="s">
        <v>466</v>
      </c>
      <c r="D22" s="280">
        <v>13036</v>
      </c>
      <c r="E22" s="281">
        <v>0.005265738847467267</v>
      </c>
      <c r="F22" s="289">
        <v>1.3431591259542297</v>
      </c>
      <c r="G22" s="1"/>
      <c r="H22" s="290" t="s">
        <v>576</v>
      </c>
      <c r="I22" s="282">
        <v>433733</v>
      </c>
      <c r="J22" s="249">
        <v>0.003920413259840894</v>
      </c>
      <c r="K22"/>
    </row>
    <row r="23" spans="1:11" ht="12.75">
      <c r="A23" s="262" t="s">
        <v>764</v>
      </c>
      <c r="B23" s="295" t="s">
        <v>560</v>
      </c>
      <c r="C23" s="296" t="s">
        <v>467</v>
      </c>
      <c r="D23" s="297">
        <v>139484</v>
      </c>
      <c r="E23" s="298">
        <v>0.05634292094201628</v>
      </c>
      <c r="F23" s="299">
        <v>3.521725334328835</v>
      </c>
      <c r="G23" s="267"/>
      <c r="H23" s="300" t="s">
        <v>577</v>
      </c>
      <c r="I23" s="301">
        <v>1770005</v>
      </c>
      <c r="J23" s="268">
        <v>0.015998669854460423</v>
      </c>
      <c r="K23"/>
    </row>
    <row r="24" spans="1:11" ht="12.75">
      <c r="A24" s="227" t="s">
        <v>765</v>
      </c>
      <c r="B24" s="286" t="s">
        <v>561</v>
      </c>
      <c r="C24" s="288" t="s">
        <v>468</v>
      </c>
      <c r="D24" s="280">
        <v>27532</v>
      </c>
      <c r="E24" s="281">
        <v>0.011121227519827309</v>
      </c>
      <c r="F24" s="289">
        <v>2.1775646951310805</v>
      </c>
      <c r="G24" s="1"/>
      <c r="H24" s="290" t="s">
        <v>578</v>
      </c>
      <c r="I24" s="282">
        <v>565031</v>
      </c>
      <c r="J24" s="249">
        <v>0.005107185813902009</v>
      </c>
      <c r="K24"/>
    </row>
    <row r="25" spans="1:11" ht="12.75">
      <c r="A25" s="269" t="s">
        <v>766</v>
      </c>
      <c r="B25" s="302" t="s">
        <v>562</v>
      </c>
      <c r="C25" s="303" t="s">
        <v>469</v>
      </c>
      <c r="D25" s="304">
        <v>29937</v>
      </c>
      <c r="E25" s="305">
        <v>0.012092698977955474</v>
      </c>
      <c r="F25" s="306">
        <v>2.064961275899194</v>
      </c>
      <c r="G25" s="150"/>
      <c r="H25" s="307" t="s">
        <v>579</v>
      </c>
      <c r="I25" s="308">
        <v>647891</v>
      </c>
      <c r="J25" s="274">
        <v>0.005856138378522217</v>
      </c>
      <c r="K25"/>
    </row>
    <row r="26" spans="1:11" ht="12.75">
      <c r="A26" s="227"/>
      <c r="B26" s="1"/>
      <c r="C26" s="275"/>
      <c r="D26" s="297"/>
      <c r="E26" s="298"/>
      <c r="F26" s="327"/>
      <c r="G26" s="1"/>
      <c r="H26" s="227"/>
      <c r="I26" s="301"/>
      <c r="J26" s="229"/>
      <c r="K26"/>
    </row>
    <row r="27" spans="1:10" ht="13.5" thickBot="1">
      <c r="A27" s="228" t="s">
        <v>421</v>
      </c>
      <c r="B27" s="292" t="s">
        <v>548</v>
      </c>
      <c r="C27" s="230"/>
      <c r="D27" s="329">
        <v>19973</v>
      </c>
      <c r="E27" s="284"/>
      <c r="F27" s="328"/>
      <c r="G27" s="293"/>
      <c r="H27" s="230"/>
      <c r="I27" s="283"/>
      <c r="J27" s="294"/>
    </row>
    <row r="28" ht="12.75">
      <c r="A28" t="s">
        <v>774</v>
      </c>
    </row>
    <row r="29" ht="12.75">
      <c r="D29" s="218"/>
    </row>
  </sheetData>
  <mergeCells count="2">
    <mergeCell ref="C1:F1"/>
    <mergeCell ref="H1:J1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50"/>
  </sheetPr>
  <dimension ref="A1:M38"/>
  <sheetViews>
    <sheetView showGridLines="0" workbookViewId="0" topLeftCell="A1">
      <selection activeCell="A1" sqref="A1:C1"/>
    </sheetView>
  </sheetViews>
  <sheetFormatPr defaultColWidth="9.140625" defaultRowHeight="12.75"/>
  <cols>
    <col min="1" max="1" width="3.7109375" style="144" customWidth="1"/>
    <col min="2" max="2" width="30.7109375" style="144" bestFit="1" customWidth="1"/>
    <col min="3" max="3" width="39.7109375" style="144" bestFit="1" customWidth="1"/>
    <col min="4" max="4" width="53.00390625" style="144" customWidth="1"/>
    <col min="5" max="5" width="2.421875" style="144" customWidth="1"/>
    <col min="6" max="6" width="9.140625" style="144" customWidth="1"/>
    <col min="7" max="7" width="24.00390625" style="144" hidden="1" customWidth="1"/>
    <col min="8" max="8" width="0" style="144" hidden="1" customWidth="1"/>
    <col min="9" max="9" width="0" style="146" hidden="1" customWidth="1"/>
    <col min="10" max="10" width="0" style="144" hidden="1" customWidth="1"/>
    <col min="11" max="11" width="18.7109375" style="144" hidden="1" customWidth="1"/>
    <col min="12" max="12" width="0" style="144" hidden="1" customWidth="1"/>
    <col min="13" max="13" width="0" style="146" hidden="1" customWidth="1"/>
    <col min="14" max="16384" width="9.140625" style="144" customWidth="1"/>
  </cols>
  <sheetData>
    <row r="1" spans="1:12" ht="15" customHeight="1">
      <c r="A1" s="391"/>
      <c r="B1" s="391"/>
      <c r="C1" s="391"/>
      <c r="G1" s="167" t="s">
        <v>480</v>
      </c>
      <c r="H1" s="144">
        <v>49907</v>
      </c>
      <c r="K1" s="167" t="s">
        <v>490</v>
      </c>
      <c r="L1" s="144">
        <v>10046</v>
      </c>
    </row>
    <row r="2" spans="7:12" ht="15">
      <c r="G2" s="167" t="s">
        <v>710</v>
      </c>
      <c r="H2" s="144">
        <v>2750</v>
      </c>
      <c r="I2" s="146">
        <f>H2/$H$1</f>
        <v>0.05510249063257659</v>
      </c>
      <c r="K2" s="167" t="s">
        <v>742</v>
      </c>
      <c r="L2" s="144" t="s">
        <v>719</v>
      </c>
    </row>
    <row r="3" spans="7:13" ht="15">
      <c r="G3" s="167" t="s">
        <v>711</v>
      </c>
      <c r="H3" s="144">
        <v>6556</v>
      </c>
      <c r="I3" s="146">
        <f>H3/$H$1</f>
        <v>0.1313643376680626</v>
      </c>
      <c r="K3" s="167" t="s">
        <v>743</v>
      </c>
      <c r="L3" s="144">
        <v>6815</v>
      </c>
      <c r="M3" s="146">
        <f>L3/$L$1</f>
        <v>0.6783794545092574</v>
      </c>
    </row>
    <row r="4" spans="7:13" ht="15">
      <c r="G4" s="167" t="s">
        <v>712</v>
      </c>
      <c r="H4" s="144" t="s">
        <v>719</v>
      </c>
      <c r="K4" s="167" t="s">
        <v>744</v>
      </c>
      <c r="L4" s="144">
        <v>1695</v>
      </c>
      <c r="M4" s="146">
        <f>L4/$L$1</f>
        <v>0.16872387019709337</v>
      </c>
    </row>
    <row r="5" spans="7:12" ht="15">
      <c r="G5" s="167" t="s">
        <v>713</v>
      </c>
      <c r="H5" s="144">
        <v>2153</v>
      </c>
      <c r="I5" s="146">
        <f>H5/$H$1</f>
        <v>0.04314024084797724</v>
      </c>
      <c r="K5" s="167" t="s">
        <v>745</v>
      </c>
      <c r="L5" s="144" t="s">
        <v>719</v>
      </c>
    </row>
    <row r="6" spans="7:9" ht="15">
      <c r="G6" s="167" t="s">
        <v>714</v>
      </c>
      <c r="H6" s="144">
        <v>3913</v>
      </c>
      <c r="I6" s="146">
        <f>H6/$H$1</f>
        <v>0.07840583485282626</v>
      </c>
    </row>
    <row r="7" spans="7:9" ht="15">
      <c r="G7" s="168" t="s">
        <v>715</v>
      </c>
      <c r="H7" s="169">
        <v>28827</v>
      </c>
      <c r="I7" s="170">
        <f>H7/$H$1</f>
        <v>0.5776143627146493</v>
      </c>
    </row>
    <row r="8" spans="7:9" ht="15">
      <c r="G8" s="171" t="s">
        <v>720</v>
      </c>
      <c r="H8" s="172">
        <v>18923</v>
      </c>
      <c r="I8" s="173">
        <f>H8/$H$7</f>
        <v>0.656433204981441</v>
      </c>
    </row>
    <row r="9" spans="7:9" ht="15">
      <c r="G9" s="174" t="s">
        <v>721</v>
      </c>
      <c r="H9" s="175">
        <v>7073</v>
      </c>
      <c r="I9" s="176">
        <f>H9/$H$7</f>
        <v>0.24536025254102056</v>
      </c>
    </row>
    <row r="10" spans="7:9" ht="15">
      <c r="G10" s="174" t="s">
        <v>722</v>
      </c>
      <c r="H10" s="175">
        <v>333</v>
      </c>
      <c r="I10" s="176">
        <f>H10/$H$7</f>
        <v>0.011551670309085233</v>
      </c>
    </row>
    <row r="11" spans="7:9" ht="15">
      <c r="G11" s="168" t="s">
        <v>723</v>
      </c>
      <c r="H11" s="148">
        <v>2499</v>
      </c>
      <c r="I11" s="149">
        <f>H11/$H$7</f>
        <v>0.08668956186908107</v>
      </c>
    </row>
    <row r="12" spans="7:8" ht="15">
      <c r="G12" s="167" t="s">
        <v>716</v>
      </c>
      <c r="H12" s="144" t="s">
        <v>719</v>
      </c>
    </row>
    <row r="13" spans="7:9" ht="15">
      <c r="G13" s="167" t="s">
        <v>717</v>
      </c>
      <c r="H13" s="144">
        <v>2155</v>
      </c>
      <c r="I13" s="146">
        <f>H13/$H$1</f>
        <v>0.04318031538661911</v>
      </c>
    </row>
    <row r="14" spans="7:9" ht="15">
      <c r="G14" s="167" t="s">
        <v>718</v>
      </c>
      <c r="H14" s="144">
        <v>3026</v>
      </c>
      <c r="I14" s="146">
        <f>H14/$H$1</f>
        <v>0.06063277696515519</v>
      </c>
    </row>
    <row r="15" ht="15">
      <c r="G15" s="167"/>
    </row>
    <row r="16" spans="7:9" ht="15">
      <c r="G16" s="168" t="s">
        <v>724</v>
      </c>
      <c r="H16" s="169">
        <v>18483</v>
      </c>
      <c r="I16" s="170">
        <f>H16/SUM($H$16,$H$20:$H$25)</f>
        <v>0.5206478873239436</v>
      </c>
    </row>
    <row r="17" spans="7:9" ht="15">
      <c r="G17" s="177" t="s">
        <v>731</v>
      </c>
      <c r="H17" s="158">
        <v>10952</v>
      </c>
      <c r="I17" s="159">
        <f>H17/$H$16</f>
        <v>0.5925445003516745</v>
      </c>
    </row>
    <row r="18" spans="7:9" ht="15">
      <c r="G18" s="167" t="s">
        <v>732</v>
      </c>
      <c r="H18" s="144">
        <v>7305</v>
      </c>
      <c r="I18" s="146">
        <f>H18/$H$16</f>
        <v>0.3952280473949034</v>
      </c>
    </row>
    <row r="19" spans="7:9" ht="15">
      <c r="G19" s="168" t="s">
        <v>733</v>
      </c>
      <c r="H19" s="148">
        <v>227</v>
      </c>
      <c r="I19" s="149">
        <f>H19/$H$16</f>
        <v>0.012281556024454904</v>
      </c>
    </row>
    <row r="20" spans="7:9" ht="15">
      <c r="G20" s="167" t="s">
        <v>725</v>
      </c>
      <c r="H20" s="144">
        <v>1478</v>
      </c>
      <c r="I20" s="178">
        <f aca="true" t="shared" si="0" ref="I20:I25">H20/SUM($H$16,$H$20:$H$25)</f>
        <v>0.041633802816901405</v>
      </c>
    </row>
    <row r="21" spans="7:9" ht="15">
      <c r="G21" s="167" t="s">
        <v>726</v>
      </c>
      <c r="H21" s="144">
        <v>2149</v>
      </c>
      <c r="I21" s="178">
        <f t="shared" si="0"/>
        <v>0.06053521126760563</v>
      </c>
    </row>
    <row r="22" spans="7:9" ht="15">
      <c r="G22" s="167" t="s">
        <v>727</v>
      </c>
      <c r="H22" s="144">
        <v>3754</v>
      </c>
      <c r="I22" s="178">
        <f t="shared" si="0"/>
        <v>0.10574647887323943</v>
      </c>
    </row>
    <row r="23" spans="7:9" ht="15">
      <c r="G23" s="167" t="s">
        <v>728</v>
      </c>
      <c r="H23" s="144">
        <v>2716</v>
      </c>
      <c r="I23" s="178">
        <f t="shared" si="0"/>
        <v>0.07650704225352113</v>
      </c>
    </row>
    <row r="24" spans="7:9" ht="15">
      <c r="G24" s="167" t="s">
        <v>729</v>
      </c>
      <c r="H24" s="144">
        <v>1566</v>
      </c>
      <c r="I24" s="178">
        <f t="shared" si="0"/>
        <v>0.04411267605633803</v>
      </c>
    </row>
    <row r="25" spans="7:9" ht="15">
      <c r="G25" s="167" t="s">
        <v>730</v>
      </c>
      <c r="H25" s="144">
        <v>5354</v>
      </c>
      <c r="I25" s="178">
        <f t="shared" si="0"/>
        <v>0.1508169014084507</v>
      </c>
    </row>
    <row r="26" ht="12.75"/>
    <row r="27" spans="7:9" ht="15">
      <c r="G27" s="167" t="s">
        <v>735</v>
      </c>
      <c r="H27" s="144">
        <v>545</v>
      </c>
      <c r="I27" s="146">
        <f>H27/SUM($H$27:$H$28)</f>
        <v>0.35161290322580646</v>
      </c>
    </row>
    <row r="28" spans="7:9" ht="15">
      <c r="G28" s="167" t="s">
        <v>734</v>
      </c>
      <c r="H28" s="144">
        <v>1005</v>
      </c>
      <c r="I28" s="146">
        <f>H28/SUM($H$27:$H$28)</f>
        <v>0.6483870967741936</v>
      </c>
    </row>
    <row r="29" ht="15">
      <c r="G29" s="167"/>
    </row>
    <row r="30" spans="2:9" ht="12.75" customHeight="1">
      <c r="B30" s="392" t="s">
        <v>616</v>
      </c>
      <c r="C30" s="393"/>
      <c r="D30" s="394"/>
      <c r="G30" s="179" t="s">
        <v>736</v>
      </c>
      <c r="H30" s="180">
        <v>9008</v>
      </c>
      <c r="I30" s="181" t="e">
        <f>H30/#REF!</f>
        <v>#REF!</v>
      </c>
    </row>
    <row r="31" spans="2:9" ht="12.75" customHeight="1">
      <c r="B31" s="186" t="s">
        <v>595</v>
      </c>
      <c r="C31" s="187" t="s">
        <v>600</v>
      </c>
      <c r="D31" s="192" t="s">
        <v>605</v>
      </c>
      <c r="G31" s="177" t="s">
        <v>739</v>
      </c>
      <c r="H31" s="158">
        <v>8544</v>
      </c>
      <c r="I31" s="159">
        <f>H31/$H$30</f>
        <v>0.9484902309058615</v>
      </c>
    </row>
    <row r="32" spans="2:9" ht="12.75" customHeight="1">
      <c r="B32" s="186" t="s">
        <v>611</v>
      </c>
      <c r="C32" s="187" t="s">
        <v>601</v>
      </c>
      <c r="D32" s="192" t="s">
        <v>606</v>
      </c>
      <c r="G32" s="167" t="s">
        <v>740</v>
      </c>
      <c r="H32" s="144">
        <v>35</v>
      </c>
      <c r="I32" s="146">
        <f>H32/$H$30</f>
        <v>0.0038854351687388987</v>
      </c>
    </row>
    <row r="33" spans="2:9" ht="12.75" customHeight="1">
      <c r="B33" s="186" t="s">
        <v>596</v>
      </c>
      <c r="C33" s="187" t="s">
        <v>608</v>
      </c>
      <c r="D33" s="192" t="s">
        <v>612</v>
      </c>
      <c r="G33" s="168" t="s">
        <v>741</v>
      </c>
      <c r="H33" s="148">
        <v>429</v>
      </c>
      <c r="I33" s="149">
        <f>H33/$H$30</f>
        <v>0.047624333925399644</v>
      </c>
    </row>
    <row r="34" spans="2:9" ht="12.75" customHeight="1">
      <c r="B34" s="186" t="s">
        <v>597</v>
      </c>
      <c r="C34" s="187" t="s">
        <v>602</v>
      </c>
      <c r="D34" s="192" t="s">
        <v>615</v>
      </c>
      <c r="G34" s="167" t="s">
        <v>737</v>
      </c>
      <c r="H34" s="144">
        <v>1110</v>
      </c>
      <c r="I34" s="146" t="e">
        <f>H34/#REF!</f>
        <v>#REF!</v>
      </c>
    </row>
    <row r="35" spans="2:9" ht="12.75" customHeight="1">
      <c r="B35" s="186" t="s">
        <v>598</v>
      </c>
      <c r="C35" s="187" t="s">
        <v>603</v>
      </c>
      <c r="D35" s="192" t="s">
        <v>610</v>
      </c>
      <c r="G35" s="167" t="s">
        <v>738</v>
      </c>
      <c r="H35" s="144">
        <v>761</v>
      </c>
      <c r="I35" s="146" t="e">
        <f>H35/#REF!</f>
        <v>#REF!</v>
      </c>
    </row>
    <row r="36" spans="2:4" ht="12.75" customHeight="1">
      <c r="B36" s="186" t="s">
        <v>614</v>
      </c>
      <c r="C36" s="191" t="s">
        <v>609</v>
      </c>
      <c r="D36" s="192" t="s">
        <v>613</v>
      </c>
    </row>
    <row r="37" spans="2:4" ht="12.75" customHeight="1">
      <c r="B37" s="188" t="s">
        <v>599</v>
      </c>
      <c r="C37" s="189" t="s">
        <v>604</v>
      </c>
      <c r="D37" s="190" t="s">
        <v>607</v>
      </c>
    </row>
    <row r="38" ht="12.75" customHeight="1">
      <c r="B38" s="182" t="s">
        <v>776</v>
      </c>
    </row>
  </sheetData>
  <sheetProtection sheet="1" objects="1" scenarios="1"/>
  <mergeCells count="2">
    <mergeCell ref="A1:C1"/>
    <mergeCell ref="B30:D30"/>
  </mergeCells>
  <printOptions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g1vxh00</dc:creator>
  <cp:keywords/>
  <dc:description/>
  <cp:lastModifiedBy>g1jmm03</cp:lastModifiedBy>
  <cp:lastPrinted>2006-10-27T18:58:58Z</cp:lastPrinted>
  <dcterms:created xsi:type="dcterms:W3CDTF">2006-08-14T14:24:31Z</dcterms:created>
  <dcterms:modified xsi:type="dcterms:W3CDTF">2006-11-10T21:34:59Z</dcterms:modified>
  <cp:category/>
  <cp:version/>
  <cp:contentType/>
  <cp:contentStatus/>
</cp:coreProperties>
</file>